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defaultThemeVersion="124226"/>
  <workbookProtection lockStructure="1"/>
  <bookViews>
    <workbookView xWindow="15" yWindow="420" windowWidth="15075" windowHeight="10410"/>
  </bookViews>
  <sheets>
    <sheet name="Introduction" sheetId="1" r:id="rId1"/>
    <sheet name="Instructions" sheetId="2" r:id="rId2"/>
    <sheet name="PEC soil" sheetId="3" r:id="rId3"/>
    <sheet name="PEC soil accumulation" sheetId="4" r:id="rId4"/>
    <sheet name="Amendments" sheetId="5" state="hidden" r:id="rId5"/>
  </sheets>
  <definedNames>
    <definedName name="PECacc_density">'PEC soil accumulation'!$D$9</definedName>
    <definedName name="PECacc_depth">'PEC soil accumulation'!$D$8</definedName>
    <definedName name="PECacc_DT50">'PEC soil accumulation'!$D$10</definedName>
    <definedName name="PECacc_loading_equiv_01">'PEC soil accumulation'!$D$16</definedName>
    <definedName name="PECacc_loading_equiv_02">'PEC soil accumulation'!$G$16</definedName>
    <definedName name="PECacc_loading_equiv_03">'PEC soil accumulation'!$J$16</definedName>
    <definedName name="PECacc_loading_equiv_04">'PEC soil accumulation'!$M$16</definedName>
    <definedName name="PECacc_loading_equiv_05">'PEC soil accumulation'!$P$16</definedName>
    <definedName name="PECacc_loading_equiv_06">'PEC soil accumulation'!$D$24</definedName>
    <definedName name="PECacc_loading_equiv_07">'PEC soil accumulation'!$G$24</definedName>
    <definedName name="PECacc_loading_equiv_08">'PEC soil accumulation'!$J$24</definedName>
    <definedName name="PECacc_loading_equiv_09">'PEC soil accumulation'!$M$24</definedName>
    <definedName name="PECacc_loading_equiv_10">'PEC soil accumulation'!$P$24</definedName>
    <definedName name="PECacc_Rate_01">'PEC soil accumulation'!$D$13</definedName>
    <definedName name="PECacc_Rate_02">'PEC soil accumulation'!$G$13</definedName>
    <definedName name="PECacc_Rate_03">'PEC soil accumulation'!$J$13</definedName>
    <definedName name="PECacc_Rate_04">'PEC soil accumulation'!$M$13</definedName>
    <definedName name="PECacc_Rate_05">'PEC soil accumulation'!$P$13</definedName>
    <definedName name="PECacc_Rate_06">'PEC soil accumulation'!$D$21</definedName>
    <definedName name="PECacc_Rate_07">'PEC soil accumulation'!$G$21</definedName>
    <definedName name="PECacc_Rate_08">'PEC soil accumulation'!$J$21</definedName>
    <definedName name="PECacc_Rate_09">'PEC soil accumulation'!$M$21</definedName>
    <definedName name="PECacc_Rate_10">'PEC soil accumulation'!$P$21</definedName>
    <definedName name="PECacc_Rate_interception_01">'PEC soil accumulation'!$D$14</definedName>
    <definedName name="PECacc_Rate_interception_02">'PEC soil accumulation'!$G$14</definedName>
    <definedName name="PECacc_Rate_interception_03">'PEC soil accumulation'!$J$14</definedName>
    <definedName name="PECacc_Rate_interception_04">'PEC soil accumulation'!$M$14</definedName>
    <definedName name="PECacc_Rate_interception_05">'PEC soil accumulation'!$P$14</definedName>
    <definedName name="PECacc_Rate_interception_06">'PEC soil accumulation'!$D$22</definedName>
    <definedName name="PECacc_Rate_interception_07">'PEC soil accumulation'!$G$22</definedName>
    <definedName name="PECacc_Rate_interception_08">'PEC soil accumulation'!$J$22</definedName>
    <definedName name="PECacc_Rate_interception_09">'PEC soil accumulation'!$M$22</definedName>
    <definedName name="PECacc_Rate_interception_10">'PEC soil accumulation'!$P$22</definedName>
    <definedName name="PECacc_Rotations">'PEC soil accumulation'!$G$9</definedName>
    <definedName name="PECacc_Soil_Loading_01">'PEC soil accumulation'!$D$15</definedName>
    <definedName name="PECacc_Soil_Loading_02">'PEC soil accumulation'!$G$15</definedName>
    <definedName name="PECacc_Soil_Loading_03">'PEC soil accumulation'!$J$15</definedName>
    <definedName name="PECacc_Soil_Loading_04">'PEC soil accumulation'!$M$15</definedName>
    <definedName name="PECacc_Soil_Loading_05">'PEC soil accumulation'!$P$15</definedName>
    <definedName name="PECacc_Soil_Loading_06">'PEC soil accumulation'!$D$23</definedName>
    <definedName name="PECacc_Soil_Loading_07">'PEC soil accumulation'!$G$23</definedName>
    <definedName name="PECacc_Soil_Loading_08">'PEC soil accumulation'!$J$23</definedName>
    <definedName name="PECacc_Soil_Loading_09">'PEC soil accumulation'!$M$23</definedName>
    <definedName name="PECacc_Soil_Loading_10">'PEC soil accumulation'!$P$23</definedName>
    <definedName name="PECsoil_01">'PEC soil'!$D$17:$E$26</definedName>
    <definedName name="PECsoil_02">'PEC soil'!$H$17:$I$26</definedName>
    <definedName name="PECsoil_03">'PEC soil'!$L$17:$M$26</definedName>
    <definedName name="PECsoil_04">'PEC soil'!$P$17:$Q$26</definedName>
    <definedName name="PECsoil_05">'PEC soil'!$T$17:$U$26</definedName>
    <definedName name="PECsoil_06">'PEC soil'!$D$34:$E$43</definedName>
    <definedName name="PECsoil_07">'PEC soil'!$H$34:$I$43</definedName>
    <definedName name="PECsoil_08">'PEC soil'!$L$34:$M$43</definedName>
    <definedName name="PECsoil_09">'PEC soil'!$P$34:$Q$43</definedName>
    <definedName name="PECsoil_10">'PEC soil'!$T$34:$U$43</definedName>
    <definedName name="PECsoil_application_number">'PEC soil'!$D$5</definedName>
    <definedName name="PECsoil_density">'PEC soil'!$D$8</definedName>
    <definedName name="PECsoil_depth">'PEC soil'!$D$7</definedName>
    <definedName name="PECsoil_DT50">'PEC soil'!$D$9</definedName>
    <definedName name="PECsoil_interception_01">'PEC soil'!$D$13</definedName>
    <definedName name="PECsoil_interception_02">'PEC soil'!$H$13</definedName>
    <definedName name="PECsoil_interception_03">'PEC soil'!$L$13</definedName>
    <definedName name="PECsoil_interception_04">'PEC soil'!$P$13</definedName>
    <definedName name="PECsoil_interception_05">'PEC soil'!$T$13</definedName>
    <definedName name="PECsoil_interception_06">'PEC soil'!$D$30</definedName>
    <definedName name="PECsoil_interception_07">'PEC soil'!$H$30</definedName>
    <definedName name="PECsoil_interception_08">'PEC soil'!$L$30</definedName>
    <definedName name="PECsoil_interception_09">'PEC soil'!$P$30</definedName>
    <definedName name="PECsoil_interception_10">'PEC soil'!$T$30</definedName>
    <definedName name="PECsoil_Interval_02">'PEC soil'!$H$15</definedName>
    <definedName name="PECsoil_Interval_03">'PEC soil'!$L$15</definedName>
    <definedName name="PECsoil_Interval_04">'PEC soil'!$P$15</definedName>
    <definedName name="PECsoil_Interval_05">'PEC soil'!$T$15</definedName>
    <definedName name="PECsoil_Interval_06">'PEC soil'!$D$32</definedName>
    <definedName name="PECsoil_Interval_07">'PEC soil'!$H$32</definedName>
    <definedName name="PECsoil_Interval_08">'PEC soil'!$L$32</definedName>
    <definedName name="PECsoil_Interval_09">'PEC soil'!$P$32</definedName>
    <definedName name="PECsoil_Interval_10">'PEC soil'!$T$32</definedName>
    <definedName name="PECsoil_Rate_01">'PEC soil'!$D$12</definedName>
    <definedName name="PECsoil_Rate_02">'PEC soil'!$H$12</definedName>
    <definedName name="PECsoil_Rate_03">'PEC soil'!$L$12</definedName>
    <definedName name="PECsoil_Rate_04">'PEC soil'!$P$12</definedName>
    <definedName name="PECsoil_Rate_05">'PEC soil'!$T$12</definedName>
    <definedName name="PECsoil_Rate_06">'PEC soil'!$D$29</definedName>
    <definedName name="PECsoil_Rate_07">'PEC soil'!$H$29</definedName>
    <definedName name="PECsoil_Rate_08">'PEC soil'!$L$29</definedName>
    <definedName name="PECsoil_Rate_09">'PEC soil'!$P$29</definedName>
    <definedName name="PECsoil_Rate_10">'PEC soil'!$T$29</definedName>
    <definedName name="PECsoil_Soil_Loading_01">'PEC soil'!$D$14</definedName>
    <definedName name="PECsoil_Soil_Loading_02">'PEC soil'!$H$14</definedName>
    <definedName name="PECsoil_Soil_Loading_03">'PEC soil'!$L$14</definedName>
    <definedName name="PECsoil_Soil_Loading_04">'PEC soil'!$P$14</definedName>
    <definedName name="PECsoil_Soil_Loading_05">'PEC soil'!$T$14</definedName>
    <definedName name="PECsoil_Soil_Loading_06">'PEC soil'!$D$31</definedName>
    <definedName name="PECsoil_Soil_Loading_07">'PEC soil'!$H$31</definedName>
    <definedName name="PECsoil_Soil_Loading_08">'PEC soil'!$L$31</definedName>
    <definedName name="PECsoil_Soil_Loading_09">'PEC soil'!$P$31</definedName>
    <definedName name="PECsoil_Soil_Loading_10">'PEC soil'!$T$31</definedName>
  </definedNames>
  <calcPr calcId="145621"/>
</workbook>
</file>

<file path=xl/calcChain.xml><?xml version="1.0" encoding="utf-8"?>
<calcChain xmlns="http://schemas.openxmlformats.org/spreadsheetml/2006/main">
  <c r="C43" i="3" l="1"/>
  <c r="C42" i="3"/>
  <c r="C41" i="3"/>
  <c r="C40" i="3"/>
  <c r="C39" i="3"/>
  <c r="C38" i="3"/>
  <c r="C37" i="3"/>
  <c r="C36" i="3"/>
  <c r="C35" i="3"/>
  <c r="G24" i="3"/>
  <c r="K24" i="3" s="1"/>
  <c r="K41" i="3" s="1"/>
  <c r="T31" i="3"/>
  <c r="G41" i="3" l="1"/>
  <c r="O24" i="3"/>
  <c r="D30" i="4"/>
  <c r="D31" i="4" s="1"/>
  <c r="D32" i="4" s="1"/>
  <c r="D33" i="4" s="1"/>
  <c r="D34" i="4" s="1"/>
  <c r="D35" i="4" s="1"/>
  <c r="D36" i="4" s="1"/>
  <c r="D37" i="4" s="1"/>
  <c r="D38" i="4" s="1"/>
  <c r="D39" i="4" s="1"/>
  <c r="M58" i="4"/>
  <c r="K58" i="4"/>
  <c r="P23" i="4"/>
  <c r="P24" i="4" s="1"/>
  <c r="M23" i="4"/>
  <c r="M24" i="4" s="1"/>
  <c r="J23" i="4"/>
  <c r="J24" i="4" s="1"/>
  <c r="G23" i="4"/>
  <c r="G24" i="4" s="1"/>
  <c r="D23" i="4"/>
  <c r="D24" i="4" s="1"/>
  <c r="P15" i="4"/>
  <c r="P16" i="4" s="1"/>
  <c r="M15" i="4"/>
  <c r="M16" i="4" s="1"/>
  <c r="J15" i="4"/>
  <c r="J16" i="4" s="1"/>
  <c r="G15" i="4"/>
  <c r="G16" i="4" s="1"/>
  <c r="D15" i="4"/>
  <c r="D16" i="4" s="1"/>
  <c r="S24" i="3" l="1"/>
  <c r="S41" i="3" s="1"/>
  <c r="O41" i="3"/>
  <c r="G29" i="4"/>
  <c r="F30" i="4" s="1"/>
  <c r="G30" i="4" s="1"/>
  <c r="F31" i="4" s="1"/>
  <c r="G31" i="4" s="1"/>
  <c r="F32" i="4" s="1"/>
  <c r="G32" i="4" s="1"/>
  <c r="F33" i="4" s="1"/>
  <c r="G33" i="4" s="1"/>
  <c r="F34" i="4" s="1"/>
  <c r="G34" i="4" s="1"/>
  <c r="F35" i="4" s="1"/>
  <c r="G35" i="4" s="1"/>
  <c r="F36" i="4" s="1"/>
  <c r="G36" i="4" s="1"/>
  <c r="F37" i="4" s="1"/>
  <c r="G37" i="4" s="1"/>
  <c r="F38" i="4" s="1"/>
  <c r="G38" i="4" s="1"/>
  <c r="D40" i="4"/>
  <c r="D41" i="4" s="1"/>
  <c r="D42" i="4" s="1"/>
  <c r="D43" i="4" s="1"/>
  <c r="D44" i="4" s="1"/>
  <c r="D45" i="4" s="1"/>
  <c r="D46" i="4" s="1"/>
  <c r="D47" i="4" s="1"/>
  <c r="D48" i="4" s="1"/>
  <c r="D49" i="4" s="1"/>
  <c r="C39" i="4"/>
  <c r="K60" i="4" s="1"/>
  <c r="D14" i="3"/>
  <c r="D17" i="3" s="1"/>
  <c r="D24" i="3" s="1"/>
  <c r="T33" i="3"/>
  <c r="P31" i="3"/>
  <c r="P33" i="3" s="1"/>
  <c r="L31" i="3"/>
  <c r="L33" i="3" s="1"/>
  <c r="H31" i="3"/>
  <c r="H33" i="3" s="1"/>
  <c r="D31" i="3"/>
  <c r="D33" i="3" s="1"/>
  <c r="G26" i="3"/>
  <c r="G25" i="3"/>
  <c r="G23" i="3"/>
  <c r="G22" i="3"/>
  <c r="G21" i="3"/>
  <c r="G20" i="3"/>
  <c r="G19" i="3"/>
  <c r="G18" i="3"/>
  <c r="T14" i="3"/>
  <c r="T16" i="3" s="1"/>
  <c r="P14" i="3"/>
  <c r="P16" i="3" s="1"/>
  <c r="L14" i="3"/>
  <c r="L16" i="3" s="1"/>
  <c r="H14" i="3"/>
  <c r="H16" i="3" s="1"/>
  <c r="K20" i="3" l="1"/>
  <c r="G37" i="3"/>
  <c r="K25" i="3"/>
  <c r="G42" i="3"/>
  <c r="K26" i="3"/>
  <c r="G43" i="3"/>
  <c r="K22" i="3"/>
  <c r="G39" i="3"/>
  <c r="K21" i="3"/>
  <c r="G38" i="3"/>
  <c r="K18" i="3"/>
  <c r="G35" i="3"/>
  <c r="K19" i="3"/>
  <c r="G36" i="3"/>
  <c r="K23" i="3"/>
  <c r="G40" i="3"/>
  <c r="H17" i="3"/>
  <c r="H25" i="3" s="1"/>
  <c r="M59" i="4"/>
  <c r="F39" i="4"/>
  <c r="D50" i="4"/>
  <c r="D51" i="4" s="1"/>
  <c r="D52" i="4" s="1"/>
  <c r="D53" i="4" s="1"/>
  <c r="D54" i="4" s="1"/>
  <c r="D55" i="4" s="1"/>
  <c r="D56" i="4" s="1"/>
  <c r="D57" i="4" s="1"/>
  <c r="D58" i="4" s="1"/>
  <c r="D59" i="4" s="1"/>
  <c r="C49" i="4"/>
  <c r="K62" i="4" s="1"/>
  <c r="D26" i="3"/>
  <c r="D23" i="3"/>
  <c r="D21" i="3"/>
  <c r="D20" i="3"/>
  <c r="D19" i="3"/>
  <c r="D18" i="3"/>
  <c r="D22" i="3"/>
  <c r="D25" i="3"/>
  <c r="E17" i="3"/>
  <c r="E24" i="3" s="1"/>
  <c r="O21" i="3" l="1"/>
  <c r="K38" i="3"/>
  <c r="O20" i="3"/>
  <c r="K37" i="3"/>
  <c r="O23" i="3"/>
  <c r="K40" i="3"/>
  <c r="O18" i="3"/>
  <c r="K35" i="3"/>
  <c r="O22" i="3"/>
  <c r="K39" i="3"/>
  <c r="O25" i="3"/>
  <c r="K42" i="3"/>
  <c r="O19" i="3"/>
  <c r="K36" i="3"/>
  <c r="O26" i="3"/>
  <c r="K43" i="3"/>
  <c r="H22" i="3"/>
  <c r="L17" i="3"/>
  <c r="L24" i="3" s="1"/>
  <c r="H20" i="3"/>
  <c r="I17" i="3"/>
  <c r="I24" i="3" s="1"/>
  <c r="H26" i="3"/>
  <c r="H24" i="3"/>
  <c r="H18" i="3"/>
  <c r="H21" i="3"/>
  <c r="H19" i="3"/>
  <c r="H23" i="3"/>
  <c r="M60" i="4"/>
  <c r="G39" i="4"/>
  <c r="F40" i="4" s="1"/>
  <c r="G40" i="4" s="1"/>
  <c r="F41" i="4" s="1"/>
  <c r="G41" i="4" s="1"/>
  <c r="F42" i="4" s="1"/>
  <c r="G42" i="4" s="1"/>
  <c r="F43" i="4" s="1"/>
  <c r="G43" i="4" s="1"/>
  <c r="F44" i="4" s="1"/>
  <c r="G44" i="4" s="1"/>
  <c r="F45" i="4" s="1"/>
  <c r="G45" i="4" s="1"/>
  <c r="F46" i="4" s="1"/>
  <c r="G46" i="4" s="1"/>
  <c r="F47" i="4" s="1"/>
  <c r="G47" i="4" s="1"/>
  <c r="F48" i="4" s="1"/>
  <c r="G48" i="4" s="1"/>
  <c r="D60" i="4"/>
  <c r="D61" i="4" s="1"/>
  <c r="D62" i="4" s="1"/>
  <c r="D63" i="4" s="1"/>
  <c r="D64" i="4" s="1"/>
  <c r="D65" i="4" s="1"/>
  <c r="D66" i="4" s="1"/>
  <c r="D67" i="4" s="1"/>
  <c r="D68" i="4" s="1"/>
  <c r="D69" i="4" s="1"/>
  <c r="C59" i="4"/>
  <c r="K64" i="4" s="1"/>
  <c r="E26" i="3"/>
  <c r="E25" i="3"/>
  <c r="E23" i="3"/>
  <c r="E22" i="3"/>
  <c r="E21" i="3"/>
  <c r="E20" i="3"/>
  <c r="E18" i="3"/>
  <c r="E19" i="3"/>
  <c r="I20" i="3" l="1"/>
  <c r="L23" i="3"/>
  <c r="L25" i="3"/>
  <c r="S19" i="3"/>
  <c r="S36" i="3" s="1"/>
  <c r="O36" i="3"/>
  <c r="S23" i="3"/>
  <c r="S40" i="3" s="1"/>
  <c r="O40" i="3"/>
  <c r="S21" i="3"/>
  <c r="S38" i="3" s="1"/>
  <c r="O38" i="3"/>
  <c r="S26" i="3"/>
  <c r="S43" i="3" s="1"/>
  <c r="O43" i="3"/>
  <c r="S25" i="3"/>
  <c r="S42" i="3" s="1"/>
  <c r="O42" i="3"/>
  <c r="S18" i="3"/>
  <c r="S35" i="3" s="1"/>
  <c r="O35" i="3"/>
  <c r="S20" i="3"/>
  <c r="S37" i="3" s="1"/>
  <c r="O37" i="3"/>
  <c r="S22" i="3"/>
  <c r="S39" i="3" s="1"/>
  <c r="O39" i="3"/>
  <c r="L26" i="3"/>
  <c r="L18" i="3"/>
  <c r="L19" i="3"/>
  <c r="M17" i="3"/>
  <c r="M24" i="3" s="1"/>
  <c r="L20" i="3"/>
  <c r="P17" i="3"/>
  <c r="P24" i="3" s="1"/>
  <c r="L21" i="3"/>
  <c r="L22" i="3"/>
  <c r="I22" i="3"/>
  <c r="I25" i="3"/>
  <c r="I21" i="3"/>
  <c r="I18" i="3"/>
  <c r="I23" i="3"/>
  <c r="I19" i="3"/>
  <c r="I26" i="3"/>
  <c r="F49" i="4"/>
  <c r="M61" i="4"/>
  <c r="D70" i="4"/>
  <c r="D71" i="4" s="1"/>
  <c r="D72" i="4" s="1"/>
  <c r="D73" i="4" s="1"/>
  <c r="D74" i="4" s="1"/>
  <c r="D75" i="4" s="1"/>
  <c r="D76" i="4" s="1"/>
  <c r="D77" i="4" s="1"/>
  <c r="D78" i="4" s="1"/>
  <c r="D79" i="4" s="1"/>
  <c r="C69" i="4"/>
  <c r="K66" i="4" s="1"/>
  <c r="P18" i="3" l="1"/>
  <c r="P21" i="3"/>
  <c r="P22" i="3"/>
  <c r="Q17" i="3"/>
  <c r="Q24" i="3" s="1"/>
  <c r="P26" i="3"/>
  <c r="P19" i="3"/>
  <c r="P23" i="3"/>
  <c r="M18" i="3"/>
  <c r="M22" i="3"/>
  <c r="M23" i="3"/>
  <c r="M20" i="3"/>
  <c r="T17" i="3"/>
  <c r="T24" i="3" s="1"/>
  <c r="P20" i="3"/>
  <c r="P25" i="3"/>
  <c r="M19" i="3"/>
  <c r="M25" i="3"/>
  <c r="M21" i="3"/>
  <c r="M26" i="3"/>
  <c r="D80" i="4"/>
  <c r="D81" i="4" s="1"/>
  <c r="D82" i="4" s="1"/>
  <c r="D83" i="4" s="1"/>
  <c r="D84" i="4" s="1"/>
  <c r="D85" i="4" s="1"/>
  <c r="D86" i="4" s="1"/>
  <c r="D87" i="4" s="1"/>
  <c r="D88" i="4" s="1"/>
  <c r="D89" i="4" s="1"/>
  <c r="C79" i="4"/>
  <c r="K68" i="4" s="1"/>
  <c r="M62" i="4"/>
  <c r="G49" i="4"/>
  <c r="F50" i="4" s="1"/>
  <c r="G50" i="4" s="1"/>
  <c r="F51" i="4" s="1"/>
  <c r="G51" i="4" s="1"/>
  <c r="F52" i="4" s="1"/>
  <c r="G52" i="4" s="1"/>
  <c r="F53" i="4" s="1"/>
  <c r="G53" i="4" s="1"/>
  <c r="F54" i="4" s="1"/>
  <c r="G54" i="4" s="1"/>
  <c r="F55" i="4" s="1"/>
  <c r="G55" i="4" s="1"/>
  <c r="F56" i="4" s="1"/>
  <c r="G56" i="4" s="1"/>
  <c r="F57" i="4" s="1"/>
  <c r="G57" i="4" s="1"/>
  <c r="F58" i="4" s="1"/>
  <c r="G58" i="4" s="1"/>
  <c r="Q22" i="3"/>
  <c r="Q18" i="3"/>
  <c r="Q23" i="3"/>
  <c r="Q25" i="3" l="1"/>
  <c r="T18" i="3"/>
  <c r="Q21" i="3"/>
  <c r="Q19" i="3"/>
  <c r="Q26" i="3"/>
  <c r="Q20" i="3"/>
  <c r="T23" i="3"/>
  <c r="D34" i="3"/>
  <c r="D41" i="3" s="1"/>
  <c r="U17" i="3"/>
  <c r="U24" i="3" s="1"/>
  <c r="T19" i="3"/>
  <c r="T26" i="3"/>
  <c r="T22" i="3"/>
  <c r="T20" i="3"/>
  <c r="T25" i="3"/>
  <c r="T21" i="3"/>
  <c r="M63" i="4"/>
  <c r="F59" i="4"/>
  <c r="D90" i="4"/>
  <c r="D91" i="4" s="1"/>
  <c r="D92" i="4" s="1"/>
  <c r="D93" i="4" s="1"/>
  <c r="D94" i="4" s="1"/>
  <c r="D95" i="4" s="1"/>
  <c r="D96" i="4" s="1"/>
  <c r="D97" i="4" s="1"/>
  <c r="D98" i="4" s="1"/>
  <c r="D99" i="4" s="1"/>
  <c r="C89" i="4"/>
  <c r="K70" i="4" s="1"/>
  <c r="D42" i="3"/>
  <c r="D39" i="3"/>
  <c r="D37" i="3"/>
  <c r="D43" i="3"/>
  <c r="D38" i="3"/>
  <c r="D36" i="3"/>
  <c r="U26" i="3" l="1"/>
  <c r="H34" i="3"/>
  <c r="H41" i="3" s="1"/>
  <c r="E34" i="3"/>
  <c r="E41" i="3" s="1"/>
  <c r="U19" i="3"/>
  <c r="U22" i="3"/>
  <c r="D40" i="3"/>
  <c r="D35" i="3"/>
  <c r="U21" i="3"/>
  <c r="U20" i="3"/>
  <c r="U23" i="3"/>
  <c r="U18" i="3"/>
  <c r="U25" i="3"/>
  <c r="M64" i="4"/>
  <c r="G59" i="4"/>
  <c r="F60" i="4" s="1"/>
  <c r="G60" i="4" s="1"/>
  <c r="F61" i="4" s="1"/>
  <c r="G61" i="4" s="1"/>
  <c r="F62" i="4" s="1"/>
  <c r="G62" i="4" s="1"/>
  <c r="F63" i="4" s="1"/>
  <c r="G63" i="4" s="1"/>
  <c r="F64" i="4" s="1"/>
  <c r="G64" i="4" s="1"/>
  <c r="F65" i="4" s="1"/>
  <c r="G65" i="4" s="1"/>
  <c r="F66" i="4" s="1"/>
  <c r="G66" i="4" s="1"/>
  <c r="F67" i="4" s="1"/>
  <c r="G67" i="4" s="1"/>
  <c r="F68" i="4" s="1"/>
  <c r="G68" i="4" s="1"/>
  <c r="D100" i="4"/>
  <c r="D101" i="4" s="1"/>
  <c r="D102" i="4" s="1"/>
  <c r="D103" i="4" s="1"/>
  <c r="D104" i="4" s="1"/>
  <c r="D105" i="4" s="1"/>
  <c r="D106" i="4" s="1"/>
  <c r="D107" i="4" s="1"/>
  <c r="D108" i="4" s="1"/>
  <c r="D109" i="4" s="1"/>
  <c r="C99" i="4"/>
  <c r="K72" i="4" s="1"/>
  <c r="H40" i="3"/>
  <c r="H39" i="3"/>
  <c r="L34" i="3"/>
  <c r="E43" i="3"/>
  <c r="E40" i="3"/>
  <c r="E38" i="3"/>
  <c r="E36" i="3"/>
  <c r="E39" i="3"/>
  <c r="E35" i="3"/>
  <c r="E42" i="3"/>
  <c r="E37" i="3"/>
  <c r="H37" i="3" l="1"/>
  <c r="I34" i="3"/>
  <c r="I41" i="3" s="1"/>
  <c r="H43" i="3"/>
  <c r="H42" i="3"/>
  <c r="H36" i="3"/>
  <c r="H35" i="3"/>
  <c r="H38" i="3"/>
  <c r="L36" i="3"/>
  <c r="L41" i="3"/>
  <c r="F69" i="4"/>
  <c r="M65" i="4"/>
  <c r="D110" i="4"/>
  <c r="D111" i="4" s="1"/>
  <c r="D112" i="4" s="1"/>
  <c r="D113" i="4" s="1"/>
  <c r="D114" i="4" s="1"/>
  <c r="D115" i="4" s="1"/>
  <c r="D116" i="4" s="1"/>
  <c r="D117" i="4" s="1"/>
  <c r="D118" i="4" s="1"/>
  <c r="D119" i="4" s="1"/>
  <c r="C109" i="4"/>
  <c r="K74" i="4" s="1"/>
  <c r="L42" i="3"/>
  <c r="L39" i="3"/>
  <c r="L37" i="3"/>
  <c r="L35" i="3"/>
  <c r="M34" i="3"/>
  <c r="M41" i="3" s="1"/>
  <c r="L43" i="3"/>
  <c r="L38" i="3"/>
  <c r="L40" i="3"/>
  <c r="P34" i="3"/>
  <c r="P41" i="3" s="1"/>
  <c r="I37" i="3"/>
  <c r="I35" i="3"/>
  <c r="I38" i="3"/>
  <c r="I40" i="3"/>
  <c r="I36" i="3"/>
  <c r="I39" i="3" l="1"/>
  <c r="I43" i="3"/>
  <c r="I42" i="3"/>
  <c r="D120" i="4"/>
  <c r="D121" i="4" s="1"/>
  <c r="D122" i="4" s="1"/>
  <c r="D123" i="4" s="1"/>
  <c r="D124" i="4" s="1"/>
  <c r="D125" i="4" s="1"/>
  <c r="D126" i="4" s="1"/>
  <c r="D127" i="4" s="1"/>
  <c r="D128" i="4" s="1"/>
  <c r="D129" i="4" s="1"/>
  <c r="C119" i="4"/>
  <c r="K76" i="4" s="1"/>
  <c r="M66" i="4"/>
  <c r="G69" i="4"/>
  <c r="F70" i="4" s="1"/>
  <c r="G70" i="4" s="1"/>
  <c r="F71" i="4" s="1"/>
  <c r="G71" i="4" s="1"/>
  <c r="F72" i="4" s="1"/>
  <c r="G72" i="4" s="1"/>
  <c r="F73" i="4" s="1"/>
  <c r="G73" i="4" s="1"/>
  <c r="F74" i="4" s="1"/>
  <c r="G74" i="4" s="1"/>
  <c r="F75" i="4" s="1"/>
  <c r="G75" i="4" s="1"/>
  <c r="F76" i="4" s="1"/>
  <c r="G76" i="4" s="1"/>
  <c r="F77" i="4" s="1"/>
  <c r="G77" i="4" s="1"/>
  <c r="F78" i="4" s="1"/>
  <c r="G78" i="4" s="1"/>
  <c r="P43" i="3"/>
  <c r="P40" i="3"/>
  <c r="P38" i="3"/>
  <c r="P36" i="3"/>
  <c r="Q34" i="3"/>
  <c r="Q41" i="3" s="1"/>
  <c r="P39" i="3"/>
  <c r="P35" i="3"/>
  <c r="P42" i="3"/>
  <c r="P37" i="3"/>
  <c r="T34" i="3"/>
  <c r="T41" i="3" s="1"/>
  <c r="M43" i="3"/>
  <c r="M40" i="3"/>
  <c r="M38" i="3"/>
  <c r="M36" i="3"/>
  <c r="M39" i="3"/>
  <c r="M35" i="3"/>
  <c r="M42" i="3"/>
  <c r="M37" i="3"/>
  <c r="F79" i="4" l="1"/>
  <c r="M67" i="4"/>
  <c r="D130" i="4"/>
  <c r="D131" i="4" s="1"/>
  <c r="D132" i="4" s="1"/>
  <c r="D133" i="4" s="1"/>
  <c r="D134" i="4" s="1"/>
  <c r="D135" i="4" s="1"/>
  <c r="D136" i="4" s="1"/>
  <c r="D137" i="4" s="1"/>
  <c r="D138" i="4" s="1"/>
  <c r="D139" i="4" s="1"/>
  <c r="C129" i="4"/>
  <c r="K78" i="4" s="1"/>
  <c r="T42" i="3"/>
  <c r="T39" i="3"/>
  <c r="T37" i="3"/>
  <c r="T35" i="3"/>
  <c r="U34" i="3"/>
  <c r="U41" i="3" s="1"/>
  <c r="T43" i="3"/>
  <c r="T38" i="3"/>
  <c r="T40" i="3"/>
  <c r="T36" i="3"/>
  <c r="Q42" i="3"/>
  <c r="Q39" i="3"/>
  <c r="Q37" i="3"/>
  <c r="Q35" i="3"/>
  <c r="Q43" i="3"/>
  <c r="Q38" i="3"/>
  <c r="Q40" i="3"/>
  <c r="Q36" i="3"/>
  <c r="D140" i="4" l="1"/>
  <c r="D141" i="4" s="1"/>
  <c r="D142" i="4" s="1"/>
  <c r="D143" i="4" s="1"/>
  <c r="D144" i="4" s="1"/>
  <c r="D145" i="4" s="1"/>
  <c r="D146" i="4" s="1"/>
  <c r="D147" i="4" s="1"/>
  <c r="D148" i="4" s="1"/>
  <c r="D149" i="4" s="1"/>
  <c r="C139" i="4"/>
  <c r="K80" i="4" s="1"/>
  <c r="M68" i="4"/>
  <c r="G79" i="4"/>
  <c r="F80" i="4" s="1"/>
  <c r="G80" i="4" s="1"/>
  <c r="F81" i="4" s="1"/>
  <c r="G81" i="4" s="1"/>
  <c r="F82" i="4" s="1"/>
  <c r="G82" i="4" s="1"/>
  <c r="F83" i="4" s="1"/>
  <c r="G83" i="4" s="1"/>
  <c r="F84" i="4" s="1"/>
  <c r="G84" i="4" s="1"/>
  <c r="F85" i="4" s="1"/>
  <c r="G85" i="4" s="1"/>
  <c r="F86" i="4" s="1"/>
  <c r="G86" i="4" s="1"/>
  <c r="F87" i="4" s="1"/>
  <c r="G87" i="4" s="1"/>
  <c r="F88" i="4" s="1"/>
  <c r="G88" i="4" s="1"/>
  <c r="U43" i="3"/>
  <c r="U40" i="3"/>
  <c r="U38" i="3"/>
  <c r="U36" i="3"/>
  <c r="U39" i="3"/>
  <c r="U35" i="3"/>
  <c r="U42" i="3"/>
  <c r="U37" i="3"/>
  <c r="M69" i="4" l="1"/>
  <c r="F89" i="4"/>
  <c r="D150" i="4"/>
  <c r="D151" i="4" s="1"/>
  <c r="D152" i="4" s="1"/>
  <c r="D153" i="4" s="1"/>
  <c r="D154" i="4" s="1"/>
  <c r="D155" i="4" s="1"/>
  <c r="D156" i="4" s="1"/>
  <c r="D157" i="4" s="1"/>
  <c r="D158" i="4" s="1"/>
  <c r="D159" i="4" s="1"/>
  <c r="C149" i="4"/>
  <c r="K82" i="4" s="1"/>
  <c r="M70" i="4" l="1"/>
  <c r="G89" i="4"/>
  <c r="F90" i="4" s="1"/>
  <c r="G90" i="4" s="1"/>
  <c r="F91" i="4" s="1"/>
  <c r="G91" i="4" s="1"/>
  <c r="F92" i="4" s="1"/>
  <c r="G92" i="4" s="1"/>
  <c r="F93" i="4" s="1"/>
  <c r="G93" i="4" s="1"/>
  <c r="F94" i="4" s="1"/>
  <c r="G94" i="4" s="1"/>
  <c r="F95" i="4" s="1"/>
  <c r="G95" i="4" s="1"/>
  <c r="F96" i="4" s="1"/>
  <c r="G96" i="4" s="1"/>
  <c r="F97" i="4" s="1"/>
  <c r="G97" i="4" s="1"/>
  <c r="F98" i="4" s="1"/>
  <c r="G98" i="4" s="1"/>
  <c r="D160" i="4"/>
  <c r="D161" i="4" s="1"/>
  <c r="D162" i="4" s="1"/>
  <c r="D163" i="4" s="1"/>
  <c r="D164" i="4" s="1"/>
  <c r="D165" i="4" s="1"/>
  <c r="D166" i="4" s="1"/>
  <c r="D167" i="4" s="1"/>
  <c r="D168" i="4" s="1"/>
  <c r="D169" i="4" s="1"/>
  <c r="C159" i="4"/>
  <c r="K84" i="4" s="1"/>
  <c r="F99" i="4" l="1"/>
  <c r="M71" i="4"/>
  <c r="D170" i="4"/>
  <c r="D171" i="4" s="1"/>
  <c r="D172" i="4" s="1"/>
  <c r="D173" i="4" s="1"/>
  <c r="D174" i="4" s="1"/>
  <c r="D175" i="4" s="1"/>
  <c r="D176" i="4" s="1"/>
  <c r="D177" i="4" s="1"/>
  <c r="D178" i="4" s="1"/>
  <c r="D179" i="4" s="1"/>
  <c r="C169" i="4"/>
  <c r="K86" i="4" s="1"/>
  <c r="D180" i="4" l="1"/>
  <c r="D181" i="4" s="1"/>
  <c r="D182" i="4" s="1"/>
  <c r="D183" i="4" s="1"/>
  <c r="D184" i="4" s="1"/>
  <c r="D185" i="4" s="1"/>
  <c r="D186" i="4" s="1"/>
  <c r="D187" i="4" s="1"/>
  <c r="D188" i="4" s="1"/>
  <c r="D189" i="4" s="1"/>
  <c r="C179" i="4"/>
  <c r="K88" i="4" s="1"/>
  <c r="M72" i="4"/>
  <c r="G99" i="4"/>
  <c r="F100" i="4" s="1"/>
  <c r="G100" i="4" s="1"/>
  <c r="F101" i="4" s="1"/>
  <c r="G101" i="4" s="1"/>
  <c r="F102" i="4" s="1"/>
  <c r="G102" i="4" s="1"/>
  <c r="F103" i="4" s="1"/>
  <c r="G103" i="4" s="1"/>
  <c r="F104" i="4" s="1"/>
  <c r="G104" i="4" s="1"/>
  <c r="F105" i="4" s="1"/>
  <c r="G105" i="4" s="1"/>
  <c r="F106" i="4" s="1"/>
  <c r="G106" i="4" s="1"/>
  <c r="F107" i="4" s="1"/>
  <c r="G107" i="4" s="1"/>
  <c r="F108" i="4" s="1"/>
  <c r="G108" i="4" s="1"/>
  <c r="M73" i="4" l="1"/>
  <c r="F109" i="4"/>
  <c r="D190" i="4"/>
  <c r="D191" i="4" s="1"/>
  <c r="D192" i="4" s="1"/>
  <c r="D193" i="4" s="1"/>
  <c r="D194" i="4" s="1"/>
  <c r="D195" i="4" s="1"/>
  <c r="D196" i="4" s="1"/>
  <c r="D197" i="4" s="1"/>
  <c r="D198" i="4" s="1"/>
  <c r="D199" i="4" s="1"/>
  <c r="C189" i="4"/>
  <c r="K90" i="4" s="1"/>
  <c r="M74" i="4" l="1"/>
  <c r="G109" i="4"/>
  <c r="F110" i="4" s="1"/>
  <c r="G110" i="4" s="1"/>
  <c r="F111" i="4" s="1"/>
  <c r="G111" i="4" s="1"/>
  <c r="F112" i="4" s="1"/>
  <c r="G112" i="4" s="1"/>
  <c r="F113" i="4" s="1"/>
  <c r="G113" i="4" s="1"/>
  <c r="F114" i="4" s="1"/>
  <c r="G114" i="4" s="1"/>
  <c r="F115" i="4" s="1"/>
  <c r="G115" i="4" s="1"/>
  <c r="F116" i="4" s="1"/>
  <c r="G116" i="4" s="1"/>
  <c r="F117" i="4" s="1"/>
  <c r="G117" i="4" s="1"/>
  <c r="F118" i="4" s="1"/>
  <c r="G118" i="4" s="1"/>
  <c r="D200" i="4"/>
  <c r="D201" i="4" s="1"/>
  <c r="D202" i="4" s="1"/>
  <c r="D203" i="4" s="1"/>
  <c r="D204" i="4" s="1"/>
  <c r="D205" i="4" s="1"/>
  <c r="D206" i="4" s="1"/>
  <c r="D207" i="4" s="1"/>
  <c r="D208" i="4" s="1"/>
  <c r="D209" i="4" s="1"/>
  <c r="C199" i="4"/>
  <c r="K92" i="4" s="1"/>
  <c r="F119" i="4" l="1"/>
  <c r="M75" i="4"/>
  <c r="D210" i="4"/>
  <c r="D211" i="4" s="1"/>
  <c r="D212" i="4" s="1"/>
  <c r="D213" i="4" s="1"/>
  <c r="D214" i="4" s="1"/>
  <c r="D215" i="4" s="1"/>
  <c r="D216" i="4" s="1"/>
  <c r="D217" i="4" s="1"/>
  <c r="D218" i="4" s="1"/>
  <c r="D219" i="4" s="1"/>
  <c r="C209" i="4"/>
  <c r="K94" i="4" s="1"/>
  <c r="D220" i="4" l="1"/>
  <c r="D221" i="4" s="1"/>
  <c r="D222" i="4" s="1"/>
  <c r="D223" i="4" s="1"/>
  <c r="D224" i="4" s="1"/>
  <c r="D225" i="4" s="1"/>
  <c r="D226" i="4" s="1"/>
  <c r="D227" i="4" s="1"/>
  <c r="D228" i="4" s="1"/>
  <c r="D229" i="4" s="1"/>
  <c r="C219" i="4"/>
  <c r="K96" i="4" s="1"/>
  <c r="M76" i="4"/>
  <c r="G119" i="4"/>
  <c r="F120" i="4" s="1"/>
  <c r="G120" i="4" s="1"/>
  <c r="F121" i="4" s="1"/>
  <c r="G121" i="4" s="1"/>
  <c r="F122" i="4" s="1"/>
  <c r="G122" i="4" s="1"/>
  <c r="F123" i="4" s="1"/>
  <c r="G123" i="4" s="1"/>
  <c r="F124" i="4" s="1"/>
  <c r="G124" i="4" s="1"/>
  <c r="F125" i="4" s="1"/>
  <c r="G125" i="4" s="1"/>
  <c r="F126" i="4" s="1"/>
  <c r="G126" i="4" s="1"/>
  <c r="F127" i="4" s="1"/>
  <c r="G127" i="4" s="1"/>
  <c r="F128" i="4" s="1"/>
  <c r="G128" i="4" s="1"/>
  <c r="M77" i="4" l="1"/>
  <c r="F129" i="4"/>
  <c r="D230" i="4"/>
  <c r="D231" i="4" s="1"/>
  <c r="D232" i="4" s="1"/>
  <c r="D233" i="4" s="1"/>
  <c r="D234" i="4" s="1"/>
  <c r="D235" i="4" s="1"/>
  <c r="D236" i="4" s="1"/>
  <c r="D237" i="4" s="1"/>
  <c r="D238" i="4" s="1"/>
  <c r="D239" i="4" s="1"/>
  <c r="C229" i="4"/>
  <c r="M78" i="4" l="1"/>
  <c r="G129" i="4"/>
  <c r="F130" i="4" s="1"/>
  <c r="G130" i="4" s="1"/>
  <c r="F131" i="4" s="1"/>
  <c r="G131" i="4" s="1"/>
  <c r="F132" i="4" s="1"/>
  <c r="G132" i="4" s="1"/>
  <c r="F133" i="4" s="1"/>
  <c r="G133" i="4" s="1"/>
  <c r="F134" i="4" s="1"/>
  <c r="G134" i="4" s="1"/>
  <c r="F135" i="4" s="1"/>
  <c r="G135" i="4" s="1"/>
  <c r="F136" i="4" s="1"/>
  <c r="G136" i="4" s="1"/>
  <c r="F137" i="4" s="1"/>
  <c r="G137" i="4" s="1"/>
  <c r="F138" i="4" s="1"/>
  <c r="G138" i="4" s="1"/>
  <c r="D240" i="4"/>
  <c r="D241" i="4" s="1"/>
  <c r="D242" i="4" s="1"/>
  <c r="D243" i="4" s="1"/>
  <c r="D244" i="4" s="1"/>
  <c r="D245" i="4" s="1"/>
  <c r="D246" i="4" s="1"/>
  <c r="D247" i="4" s="1"/>
  <c r="D248" i="4" s="1"/>
  <c r="D249" i="4" s="1"/>
  <c r="C239" i="4"/>
  <c r="F139" i="4" l="1"/>
  <c r="M79" i="4"/>
  <c r="D250" i="4"/>
  <c r="D251" i="4" s="1"/>
  <c r="D252" i="4" s="1"/>
  <c r="D253" i="4" s="1"/>
  <c r="D254" i="4" s="1"/>
  <c r="D255" i="4" s="1"/>
  <c r="D256" i="4" s="1"/>
  <c r="D257" i="4" s="1"/>
  <c r="D258" i="4" s="1"/>
  <c r="D259" i="4" s="1"/>
  <c r="C249" i="4"/>
  <c r="D260" i="4" l="1"/>
  <c r="D261" i="4" s="1"/>
  <c r="D262" i="4" s="1"/>
  <c r="D263" i="4" s="1"/>
  <c r="D264" i="4" s="1"/>
  <c r="D265" i="4" s="1"/>
  <c r="D266" i="4" s="1"/>
  <c r="D267" i="4" s="1"/>
  <c r="D268" i="4" s="1"/>
  <c r="D269" i="4" s="1"/>
  <c r="C259" i="4"/>
  <c r="M80" i="4"/>
  <c r="G139" i="4"/>
  <c r="F140" i="4" s="1"/>
  <c r="G140" i="4" s="1"/>
  <c r="F141" i="4" s="1"/>
  <c r="G141" i="4" s="1"/>
  <c r="F142" i="4" s="1"/>
  <c r="G142" i="4" s="1"/>
  <c r="F143" i="4" s="1"/>
  <c r="G143" i="4" s="1"/>
  <c r="F144" i="4" s="1"/>
  <c r="G144" i="4" s="1"/>
  <c r="F145" i="4" s="1"/>
  <c r="G145" i="4" s="1"/>
  <c r="F146" i="4" s="1"/>
  <c r="G146" i="4" s="1"/>
  <c r="F147" i="4" s="1"/>
  <c r="G147" i="4" s="1"/>
  <c r="F148" i="4" s="1"/>
  <c r="G148" i="4" s="1"/>
  <c r="F149" i="4" l="1"/>
  <c r="M81" i="4"/>
  <c r="D270" i="4"/>
  <c r="D271" i="4" s="1"/>
  <c r="D272" i="4" s="1"/>
  <c r="D273" i="4" s="1"/>
  <c r="D274" i="4" s="1"/>
  <c r="D275" i="4" s="1"/>
  <c r="D276" i="4" s="1"/>
  <c r="D277" i="4" s="1"/>
  <c r="D278" i="4" s="1"/>
  <c r="D279" i="4" s="1"/>
  <c r="C269" i="4"/>
  <c r="D280" i="4" l="1"/>
  <c r="D281" i="4" s="1"/>
  <c r="D282" i="4" s="1"/>
  <c r="D283" i="4" s="1"/>
  <c r="D284" i="4" s="1"/>
  <c r="D285" i="4" s="1"/>
  <c r="D286" i="4" s="1"/>
  <c r="D287" i="4" s="1"/>
  <c r="D288" i="4" s="1"/>
  <c r="D289" i="4" s="1"/>
  <c r="C279" i="4"/>
  <c r="M82" i="4"/>
  <c r="G149" i="4"/>
  <c r="F150" i="4" s="1"/>
  <c r="G150" i="4" s="1"/>
  <c r="F151" i="4" s="1"/>
  <c r="G151" i="4" s="1"/>
  <c r="F152" i="4" s="1"/>
  <c r="G152" i="4" s="1"/>
  <c r="F153" i="4" s="1"/>
  <c r="G153" i="4" s="1"/>
  <c r="F154" i="4" s="1"/>
  <c r="G154" i="4" s="1"/>
  <c r="F155" i="4" s="1"/>
  <c r="G155" i="4" s="1"/>
  <c r="F156" i="4" s="1"/>
  <c r="G156" i="4" s="1"/>
  <c r="F157" i="4" s="1"/>
  <c r="G157" i="4" s="1"/>
  <c r="F158" i="4" s="1"/>
  <c r="G158" i="4" s="1"/>
  <c r="F159" i="4" l="1"/>
  <c r="M83" i="4"/>
  <c r="D290" i="4"/>
  <c r="D291" i="4" s="1"/>
  <c r="D292" i="4" s="1"/>
  <c r="D293" i="4" s="1"/>
  <c r="D294" i="4" s="1"/>
  <c r="D295" i="4" s="1"/>
  <c r="D296" i="4" s="1"/>
  <c r="D297" i="4" s="1"/>
  <c r="D298" i="4" s="1"/>
  <c r="D299" i="4" s="1"/>
  <c r="C289" i="4"/>
  <c r="D300" i="4" l="1"/>
  <c r="D301" i="4" s="1"/>
  <c r="D302" i="4" s="1"/>
  <c r="D303" i="4" s="1"/>
  <c r="D304" i="4" s="1"/>
  <c r="D305" i="4" s="1"/>
  <c r="D306" i="4" s="1"/>
  <c r="D307" i="4" s="1"/>
  <c r="D308" i="4" s="1"/>
  <c r="D309" i="4" s="1"/>
  <c r="C299" i="4"/>
  <c r="M84" i="4"/>
  <c r="G159" i="4"/>
  <c r="F160" i="4" s="1"/>
  <c r="G160" i="4" s="1"/>
  <c r="F161" i="4" s="1"/>
  <c r="G161" i="4" s="1"/>
  <c r="F162" i="4" s="1"/>
  <c r="G162" i="4" s="1"/>
  <c r="F163" i="4" s="1"/>
  <c r="G163" i="4" s="1"/>
  <c r="F164" i="4" s="1"/>
  <c r="G164" i="4" s="1"/>
  <c r="F165" i="4" s="1"/>
  <c r="G165" i="4" s="1"/>
  <c r="F166" i="4" s="1"/>
  <c r="G166" i="4" s="1"/>
  <c r="F167" i="4" s="1"/>
  <c r="G167" i="4" s="1"/>
  <c r="F168" i="4" s="1"/>
  <c r="G168" i="4" s="1"/>
  <c r="F169" i="4" l="1"/>
  <c r="M85" i="4"/>
  <c r="D310" i="4"/>
  <c r="D311" i="4" s="1"/>
  <c r="D312" i="4" s="1"/>
  <c r="D313" i="4" s="1"/>
  <c r="D314" i="4" s="1"/>
  <c r="D315" i="4" s="1"/>
  <c r="D316" i="4" s="1"/>
  <c r="D317" i="4" s="1"/>
  <c r="D318" i="4" s="1"/>
  <c r="D319" i="4" s="1"/>
  <c r="C309" i="4"/>
  <c r="D320" i="4" l="1"/>
  <c r="D321" i="4" s="1"/>
  <c r="D322" i="4" s="1"/>
  <c r="D323" i="4" s="1"/>
  <c r="D324" i="4" s="1"/>
  <c r="D325" i="4" s="1"/>
  <c r="D326" i="4" s="1"/>
  <c r="D327" i="4" s="1"/>
  <c r="D328" i="4" s="1"/>
  <c r="D329" i="4" s="1"/>
  <c r="C319" i="4"/>
  <c r="M86" i="4"/>
  <c r="G169" i="4"/>
  <c r="F170" i="4" s="1"/>
  <c r="G170" i="4" s="1"/>
  <c r="F171" i="4" s="1"/>
  <c r="G171" i="4" s="1"/>
  <c r="F172" i="4" s="1"/>
  <c r="G172" i="4" s="1"/>
  <c r="F173" i="4" s="1"/>
  <c r="G173" i="4" s="1"/>
  <c r="F174" i="4" s="1"/>
  <c r="G174" i="4" s="1"/>
  <c r="F175" i="4" s="1"/>
  <c r="G175" i="4" s="1"/>
  <c r="F176" i="4" s="1"/>
  <c r="G176" i="4" s="1"/>
  <c r="F177" i="4" s="1"/>
  <c r="G177" i="4" s="1"/>
  <c r="F178" i="4" s="1"/>
  <c r="G178" i="4" s="1"/>
  <c r="F179" i="4" l="1"/>
  <c r="M87" i="4"/>
  <c r="D330" i="4"/>
  <c r="D331" i="4" s="1"/>
  <c r="D332" i="4" s="1"/>
  <c r="D333" i="4" s="1"/>
  <c r="D334" i="4" s="1"/>
  <c r="D335" i="4" s="1"/>
  <c r="D336" i="4" s="1"/>
  <c r="D337" i="4" s="1"/>
  <c r="D338" i="4" s="1"/>
  <c r="D339" i="4" s="1"/>
  <c r="C329" i="4"/>
  <c r="D340" i="4" l="1"/>
  <c r="D341" i="4" s="1"/>
  <c r="D342" i="4" s="1"/>
  <c r="D343" i="4" s="1"/>
  <c r="D344" i="4" s="1"/>
  <c r="D345" i="4" s="1"/>
  <c r="D346" i="4" s="1"/>
  <c r="D347" i="4" s="1"/>
  <c r="D348" i="4" s="1"/>
  <c r="D349" i="4" s="1"/>
  <c r="C339" i="4"/>
  <c r="M88" i="4"/>
  <c r="G179" i="4"/>
  <c r="F180" i="4" s="1"/>
  <c r="G180" i="4" s="1"/>
  <c r="F181" i="4" s="1"/>
  <c r="G181" i="4" s="1"/>
  <c r="F182" i="4" s="1"/>
  <c r="G182" i="4" s="1"/>
  <c r="F183" i="4" s="1"/>
  <c r="G183" i="4" s="1"/>
  <c r="F184" i="4" s="1"/>
  <c r="G184" i="4" s="1"/>
  <c r="F185" i="4" s="1"/>
  <c r="G185" i="4" s="1"/>
  <c r="F186" i="4" s="1"/>
  <c r="G186" i="4" s="1"/>
  <c r="F187" i="4" s="1"/>
  <c r="G187" i="4" s="1"/>
  <c r="F188" i="4" s="1"/>
  <c r="G188" i="4" s="1"/>
  <c r="M89" i="4" l="1"/>
  <c r="F189" i="4"/>
  <c r="D350" i="4"/>
  <c r="D351" i="4" s="1"/>
  <c r="D352" i="4" s="1"/>
  <c r="D353" i="4" s="1"/>
  <c r="D354" i="4" s="1"/>
  <c r="D355" i="4" s="1"/>
  <c r="D356" i="4" s="1"/>
  <c r="D357" i="4" s="1"/>
  <c r="D358" i="4" s="1"/>
  <c r="D359" i="4" s="1"/>
  <c r="C349" i="4"/>
  <c r="M90" i="4" l="1"/>
  <c r="G189" i="4"/>
  <c r="F190" i="4" s="1"/>
  <c r="G190" i="4" s="1"/>
  <c r="F191" i="4" s="1"/>
  <c r="G191" i="4" s="1"/>
  <c r="F192" i="4" s="1"/>
  <c r="G192" i="4" s="1"/>
  <c r="F193" i="4" s="1"/>
  <c r="G193" i="4" s="1"/>
  <c r="F194" i="4" s="1"/>
  <c r="G194" i="4" s="1"/>
  <c r="F195" i="4" s="1"/>
  <c r="G195" i="4" s="1"/>
  <c r="F196" i="4" s="1"/>
  <c r="G196" i="4" s="1"/>
  <c r="F197" i="4" s="1"/>
  <c r="G197" i="4" s="1"/>
  <c r="F198" i="4" s="1"/>
  <c r="G198" i="4" s="1"/>
  <c r="D360" i="4"/>
  <c r="D361" i="4" s="1"/>
  <c r="D362" i="4" s="1"/>
  <c r="D363" i="4" s="1"/>
  <c r="D364" i="4" s="1"/>
  <c r="D365" i="4" s="1"/>
  <c r="D366" i="4" s="1"/>
  <c r="D367" i="4" s="1"/>
  <c r="D368" i="4" s="1"/>
  <c r="D369" i="4" s="1"/>
  <c r="C359" i="4"/>
  <c r="F199" i="4" l="1"/>
  <c r="M91" i="4"/>
  <c r="D370" i="4"/>
  <c r="D371" i="4" s="1"/>
  <c r="D372" i="4" s="1"/>
  <c r="D373" i="4" s="1"/>
  <c r="D374" i="4" s="1"/>
  <c r="D375" i="4" s="1"/>
  <c r="D376" i="4" s="1"/>
  <c r="D377" i="4" s="1"/>
  <c r="D378" i="4" s="1"/>
  <c r="D379" i="4" s="1"/>
  <c r="C369" i="4"/>
  <c r="D380" i="4" l="1"/>
  <c r="D381" i="4" s="1"/>
  <c r="D382" i="4" s="1"/>
  <c r="D383" i="4" s="1"/>
  <c r="D384" i="4" s="1"/>
  <c r="D385" i="4" s="1"/>
  <c r="D386" i="4" s="1"/>
  <c r="D387" i="4" s="1"/>
  <c r="D388" i="4" s="1"/>
  <c r="D389" i="4" s="1"/>
  <c r="C379" i="4"/>
  <c r="M92" i="4"/>
  <c r="G199" i="4"/>
  <c r="F200" i="4" s="1"/>
  <c r="G200" i="4" s="1"/>
  <c r="F201" i="4" s="1"/>
  <c r="G201" i="4" s="1"/>
  <c r="F202" i="4" s="1"/>
  <c r="G202" i="4" s="1"/>
  <c r="F203" i="4" s="1"/>
  <c r="G203" i="4" s="1"/>
  <c r="F204" i="4" s="1"/>
  <c r="G204" i="4" s="1"/>
  <c r="F205" i="4" s="1"/>
  <c r="G205" i="4" s="1"/>
  <c r="F206" i="4" s="1"/>
  <c r="G206" i="4" s="1"/>
  <c r="F207" i="4" s="1"/>
  <c r="G207" i="4" s="1"/>
  <c r="F208" i="4" s="1"/>
  <c r="G208" i="4" s="1"/>
  <c r="F209" i="4" l="1"/>
  <c r="M93" i="4"/>
  <c r="D390" i="4"/>
  <c r="D391" i="4" s="1"/>
  <c r="D392" i="4" s="1"/>
  <c r="D393" i="4" s="1"/>
  <c r="D394" i="4" s="1"/>
  <c r="D395" i="4" s="1"/>
  <c r="D396" i="4" s="1"/>
  <c r="D397" i="4" s="1"/>
  <c r="D398" i="4" s="1"/>
  <c r="D399" i="4" s="1"/>
  <c r="C389" i="4"/>
  <c r="D400" i="4" l="1"/>
  <c r="D401" i="4" s="1"/>
  <c r="D402" i="4" s="1"/>
  <c r="D403" i="4" s="1"/>
  <c r="D404" i="4" s="1"/>
  <c r="D405" i="4" s="1"/>
  <c r="D406" i="4" s="1"/>
  <c r="D407" i="4" s="1"/>
  <c r="D408" i="4" s="1"/>
  <c r="D409" i="4" s="1"/>
  <c r="C399" i="4"/>
  <c r="M94" i="4"/>
  <c r="G209" i="4"/>
  <c r="F210" i="4" s="1"/>
  <c r="G210" i="4" s="1"/>
  <c r="F211" i="4" s="1"/>
  <c r="G211" i="4" s="1"/>
  <c r="F212" i="4" s="1"/>
  <c r="G212" i="4" s="1"/>
  <c r="F213" i="4" s="1"/>
  <c r="G213" i="4" s="1"/>
  <c r="F214" i="4" s="1"/>
  <c r="G214" i="4" s="1"/>
  <c r="F215" i="4" s="1"/>
  <c r="G215" i="4" s="1"/>
  <c r="F216" i="4" s="1"/>
  <c r="G216" i="4" s="1"/>
  <c r="F217" i="4" s="1"/>
  <c r="G217" i="4" s="1"/>
  <c r="F218" i="4" s="1"/>
  <c r="G218" i="4" s="1"/>
  <c r="F219" i="4" l="1"/>
  <c r="M95" i="4"/>
  <c r="D410" i="4"/>
  <c r="D411" i="4" s="1"/>
  <c r="D412" i="4" s="1"/>
  <c r="D413" i="4" s="1"/>
  <c r="D414" i="4" s="1"/>
  <c r="D415" i="4" s="1"/>
  <c r="D416" i="4" s="1"/>
  <c r="D417" i="4" s="1"/>
  <c r="D418" i="4" s="1"/>
  <c r="D419" i="4" s="1"/>
  <c r="C409" i="4"/>
  <c r="D420" i="4" l="1"/>
  <c r="D421" i="4" s="1"/>
  <c r="D422" i="4" s="1"/>
  <c r="D423" i="4" s="1"/>
  <c r="D424" i="4" s="1"/>
  <c r="D425" i="4" s="1"/>
  <c r="D426" i="4" s="1"/>
  <c r="D427" i="4" s="1"/>
  <c r="D428" i="4" s="1"/>
  <c r="D429" i="4" s="1"/>
  <c r="C419" i="4"/>
  <c r="M96" i="4"/>
  <c r="G219" i="4"/>
  <c r="F220" i="4" s="1"/>
  <c r="G220" i="4" s="1"/>
  <c r="F221" i="4" s="1"/>
  <c r="G221" i="4" s="1"/>
  <c r="F222" i="4" s="1"/>
  <c r="G222" i="4" s="1"/>
  <c r="F223" i="4" s="1"/>
  <c r="G223" i="4" s="1"/>
  <c r="F224" i="4" s="1"/>
  <c r="G224" i="4" s="1"/>
  <c r="F225" i="4" s="1"/>
  <c r="G225" i="4" s="1"/>
  <c r="F226" i="4" s="1"/>
  <c r="G226" i="4" s="1"/>
  <c r="F227" i="4" s="1"/>
  <c r="G227" i="4" s="1"/>
  <c r="F228" i="4" s="1"/>
  <c r="G228" i="4" s="1"/>
  <c r="F229" i="4" l="1"/>
  <c r="G229" i="4" s="1"/>
  <c r="F230" i="4" s="1"/>
  <c r="G230" i="4" s="1"/>
  <c r="F231" i="4" s="1"/>
  <c r="G231" i="4" s="1"/>
  <c r="F232" i="4" s="1"/>
  <c r="G232" i="4" s="1"/>
  <c r="F233" i="4" s="1"/>
  <c r="G233" i="4" s="1"/>
  <c r="F234" i="4" s="1"/>
  <c r="G234" i="4" s="1"/>
  <c r="F235" i="4" s="1"/>
  <c r="G235" i="4" s="1"/>
  <c r="F236" i="4" s="1"/>
  <c r="G236" i="4" s="1"/>
  <c r="F237" i="4" s="1"/>
  <c r="G237" i="4" s="1"/>
  <c r="F238" i="4" s="1"/>
  <c r="G238" i="4" s="1"/>
  <c r="F239" i="4" s="1"/>
  <c r="G239" i="4" s="1"/>
  <c r="F240" i="4" s="1"/>
  <c r="G240" i="4" s="1"/>
  <c r="F241" i="4" s="1"/>
  <c r="G241" i="4" s="1"/>
  <c r="F242" i="4" s="1"/>
  <c r="G242" i="4" s="1"/>
  <c r="F243" i="4" s="1"/>
  <c r="G243" i="4" s="1"/>
  <c r="F244" i="4" s="1"/>
  <c r="G244" i="4" s="1"/>
  <c r="F245" i="4" s="1"/>
  <c r="G245" i="4" s="1"/>
  <c r="F246" i="4" s="1"/>
  <c r="G246" i="4" s="1"/>
  <c r="F247" i="4" s="1"/>
  <c r="G247" i="4" s="1"/>
  <c r="F248" i="4" s="1"/>
  <c r="G248" i="4" s="1"/>
  <c r="F249" i="4" s="1"/>
  <c r="G249" i="4" s="1"/>
  <c r="F250" i="4" s="1"/>
  <c r="G250" i="4" s="1"/>
  <c r="F251" i="4" s="1"/>
  <c r="G251" i="4" s="1"/>
  <c r="F252" i="4" s="1"/>
  <c r="G252" i="4" s="1"/>
  <c r="F253" i="4" s="1"/>
  <c r="G253" i="4" s="1"/>
  <c r="F254" i="4" s="1"/>
  <c r="G254" i="4" s="1"/>
  <c r="F255" i="4" s="1"/>
  <c r="G255" i="4" s="1"/>
  <c r="F256" i="4" s="1"/>
  <c r="G256" i="4" s="1"/>
  <c r="F257" i="4" s="1"/>
  <c r="G257" i="4" s="1"/>
  <c r="F258" i="4" s="1"/>
  <c r="G258" i="4" s="1"/>
  <c r="F259" i="4" s="1"/>
  <c r="G259" i="4" s="1"/>
  <c r="F260" i="4" s="1"/>
  <c r="G260" i="4" s="1"/>
  <c r="F261" i="4" s="1"/>
  <c r="G261" i="4" s="1"/>
  <c r="F262" i="4" s="1"/>
  <c r="G262" i="4" s="1"/>
  <c r="F263" i="4" s="1"/>
  <c r="G263" i="4" s="1"/>
  <c r="F264" i="4" s="1"/>
  <c r="G264" i="4" s="1"/>
  <c r="F265" i="4" s="1"/>
  <c r="G265" i="4" s="1"/>
  <c r="F266" i="4" s="1"/>
  <c r="G266" i="4" s="1"/>
  <c r="F267" i="4" s="1"/>
  <c r="G267" i="4" s="1"/>
  <c r="F268" i="4" s="1"/>
  <c r="G268" i="4" s="1"/>
  <c r="F269" i="4" s="1"/>
  <c r="G269" i="4" s="1"/>
  <c r="F270" i="4" s="1"/>
  <c r="G270" i="4" s="1"/>
  <c r="F271" i="4" s="1"/>
  <c r="G271" i="4" s="1"/>
  <c r="F272" i="4" s="1"/>
  <c r="G272" i="4" s="1"/>
  <c r="F273" i="4" s="1"/>
  <c r="G273" i="4" s="1"/>
  <c r="F274" i="4" s="1"/>
  <c r="G274" i="4" s="1"/>
  <c r="F275" i="4" s="1"/>
  <c r="G275" i="4" s="1"/>
  <c r="F276" i="4" s="1"/>
  <c r="G276" i="4" s="1"/>
  <c r="F277" i="4" s="1"/>
  <c r="G277" i="4" s="1"/>
  <c r="F278" i="4" s="1"/>
  <c r="G278" i="4" s="1"/>
  <c r="F279" i="4" s="1"/>
  <c r="G279" i="4" s="1"/>
  <c r="F280" i="4" s="1"/>
  <c r="G280" i="4" s="1"/>
  <c r="F281" i="4" s="1"/>
  <c r="G281" i="4" s="1"/>
  <c r="F282" i="4" s="1"/>
  <c r="G282" i="4" s="1"/>
  <c r="F283" i="4" s="1"/>
  <c r="G283" i="4" s="1"/>
  <c r="F284" i="4" s="1"/>
  <c r="G284" i="4" s="1"/>
  <c r="F285" i="4" s="1"/>
  <c r="G285" i="4" s="1"/>
  <c r="F286" i="4" s="1"/>
  <c r="G286" i="4" s="1"/>
  <c r="F287" i="4" s="1"/>
  <c r="G287" i="4" s="1"/>
  <c r="F288" i="4" s="1"/>
  <c r="G288" i="4" s="1"/>
  <c r="F289" i="4" s="1"/>
  <c r="G289" i="4" s="1"/>
  <c r="F290" i="4" s="1"/>
  <c r="G290" i="4" s="1"/>
  <c r="F291" i="4" s="1"/>
  <c r="G291" i="4" s="1"/>
  <c r="F292" i="4" s="1"/>
  <c r="G292" i="4" s="1"/>
  <c r="F293" i="4" s="1"/>
  <c r="G293" i="4" s="1"/>
  <c r="F294" i="4" s="1"/>
  <c r="G294" i="4" s="1"/>
  <c r="F295" i="4" s="1"/>
  <c r="G295" i="4" s="1"/>
  <c r="F296" i="4" s="1"/>
  <c r="G296" i="4" s="1"/>
  <c r="F297" i="4" s="1"/>
  <c r="G297" i="4" s="1"/>
  <c r="F298" i="4" s="1"/>
  <c r="G298" i="4" s="1"/>
  <c r="F299" i="4" s="1"/>
  <c r="G299" i="4" s="1"/>
  <c r="F300" i="4" s="1"/>
  <c r="G300" i="4" s="1"/>
  <c r="F301" i="4" s="1"/>
  <c r="G301" i="4" s="1"/>
  <c r="F302" i="4" s="1"/>
  <c r="G302" i="4" s="1"/>
  <c r="F303" i="4" s="1"/>
  <c r="G303" i="4" s="1"/>
  <c r="F304" i="4" s="1"/>
  <c r="G304" i="4" s="1"/>
  <c r="F305" i="4" s="1"/>
  <c r="G305" i="4" s="1"/>
  <c r="F306" i="4" s="1"/>
  <c r="G306" i="4" s="1"/>
  <c r="F307" i="4" s="1"/>
  <c r="G307" i="4" s="1"/>
  <c r="F308" i="4" s="1"/>
  <c r="G308" i="4" s="1"/>
  <c r="F309" i="4" s="1"/>
  <c r="G309" i="4" s="1"/>
  <c r="F310" i="4" s="1"/>
  <c r="G310" i="4" s="1"/>
  <c r="F311" i="4" s="1"/>
  <c r="G311" i="4" s="1"/>
  <c r="F312" i="4" s="1"/>
  <c r="G312" i="4" s="1"/>
  <c r="F313" i="4" s="1"/>
  <c r="G313" i="4" s="1"/>
  <c r="F314" i="4" s="1"/>
  <c r="G314" i="4" s="1"/>
  <c r="F315" i="4" s="1"/>
  <c r="G315" i="4" s="1"/>
  <c r="F316" i="4" s="1"/>
  <c r="G316" i="4" s="1"/>
  <c r="F317" i="4" s="1"/>
  <c r="G317" i="4" s="1"/>
  <c r="F318" i="4" s="1"/>
  <c r="G318" i="4" s="1"/>
  <c r="F319" i="4" s="1"/>
  <c r="G319" i="4" s="1"/>
  <c r="F320" i="4" s="1"/>
  <c r="G320" i="4" s="1"/>
  <c r="F321" i="4" s="1"/>
  <c r="G321" i="4" s="1"/>
  <c r="F322" i="4" s="1"/>
  <c r="G322" i="4" s="1"/>
  <c r="F323" i="4" s="1"/>
  <c r="G323" i="4" s="1"/>
  <c r="F324" i="4" s="1"/>
  <c r="G324" i="4" s="1"/>
  <c r="F325" i="4" s="1"/>
  <c r="G325" i="4" s="1"/>
  <c r="F326" i="4" s="1"/>
  <c r="G326" i="4" s="1"/>
  <c r="F327" i="4" s="1"/>
  <c r="G327" i="4" s="1"/>
  <c r="F328" i="4" s="1"/>
  <c r="G328" i="4" s="1"/>
  <c r="F329" i="4" s="1"/>
  <c r="G329" i="4" s="1"/>
  <c r="F330" i="4" s="1"/>
  <c r="G330" i="4" s="1"/>
  <c r="F331" i="4" s="1"/>
  <c r="G331" i="4" s="1"/>
  <c r="F332" i="4" s="1"/>
  <c r="G332" i="4" s="1"/>
  <c r="F333" i="4" s="1"/>
  <c r="G333" i="4" s="1"/>
  <c r="F334" i="4" s="1"/>
  <c r="G334" i="4" s="1"/>
  <c r="F335" i="4" s="1"/>
  <c r="G335" i="4" s="1"/>
  <c r="F336" i="4" s="1"/>
  <c r="G336" i="4" s="1"/>
  <c r="F337" i="4" s="1"/>
  <c r="G337" i="4" s="1"/>
  <c r="F338" i="4" s="1"/>
  <c r="G338" i="4" s="1"/>
  <c r="F339" i="4" s="1"/>
  <c r="G339" i="4" s="1"/>
  <c r="F340" i="4" s="1"/>
  <c r="G340" i="4" s="1"/>
  <c r="F341" i="4" s="1"/>
  <c r="G341" i="4" s="1"/>
  <c r="F342" i="4" s="1"/>
  <c r="G342" i="4" s="1"/>
  <c r="F343" i="4" s="1"/>
  <c r="G343" i="4" s="1"/>
  <c r="F344" i="4" s="1"/>
  <c r="G344" i="4" s="1"/>
  <c r="F345" i="4" s="1"/>
  <c r="G345" i="4" s="1"/>
  <c r="F346" i="4" s="1"/>
  <c r="G346" i="4" s="1"/>
  <c r="F347" i="4" s="1"/>
  <c r="G347" i="4" s="1"/>
  <c r="F348" i="4" s="1"/>
  <c r="G348" i="4" s="1"/>
  <c r="F349" i="4" s="1"/>
  <c r="G349" i="4" s="1"/>
  <c r="F350" i="4" s="1"/>
  <c r="G350" i="4" s="1"/>
  <c r="F351" i="4" s="1"/>
  <c r="G351" i="4" s="1"/>
  <c r="F352" i="4" s="1"/>
  <c r="G352" i="4" s="1"/>
  <c r="F353" i="4" s="1"/>
  <c r="G353" i="4" s="1"/>
  <c r="F354" i="4" s="1"/>
  <c r="G354" i="4" s="1"/>
  <c r="F355" i="4" s="1"/>
  <c r="G355" i="4" s="1"/>
  <c r="F356" i="4" s="1"/>
  <c r="G356" i="4" s="1"/>
  <c r="F357" i="4" s="1"/>
  <c r="G357" i="4" s="1"/>
  <c r="F358" i="4" s="1"/>
  <c r="G358" i="4" s="1"/>
  <c r="F359" i="4" s="1"/>
  <c r="G359" i="4" s="1"/>
  <c r="F360" i="4" s="1"/>
  <c r="G360" i="4" s="1"/>
  <c r="F361" i="4" s="1"/>
  <c r="G361" i="4" s="1"/>
  <c r="F362" i="4" s="1"/>
  <c r="G362" i="4" s="1"/>
  <c r="F363" i="4" s="1"/>
  <c r="G363" i="4" s="1"/>
  <c r="F364" i="4" s="1"/>
  <c r="G364" i="4" s="1"/>
  <c r="F365" i="4" s="1"/>
  <c r="G365" i="4" s="1"/>
  <c r="F366" i="4" s="1"/>
  <c r="G366" i="4" s="1"/>
  <c r="F367" i="4" s="1"/>
  <c r="G367" i="4" s="1"/>
  <c r="F368" i="4" s="1"/>
  <c r="G368" i="4" s="1"/>
  <c r="F369" i="4" s="1"/>
  <c r="G369" i="4" s="1"/>
  <c r="F370" i="4" s="1"/>
  <c r="G370" i="4" s="1"/>
  <c r="F371" i="4" s="1"/>
  <c r="G371" i="4" s="1"/>
  <c r="F372" i="4" s="1"/>
  <c r="G372" i="4" s="1"/>
  <c r="F373" i="4" s="1"/>
  <c r="G373" i="4" s="1"/>
  <c r="F374" i="4" s="1"/>
  <c r="G374" i="4" s="1"/>
  <c r="F375" i="4" s="1"/>
  <c r="G375" i="4" s="1"/>
  <c r="F376" i="4" s="1"/>
  <c r="G376" i="4" s="1"/>
  <c r="F377" i="4" s="1"/>
  <c r="G377" i="4" s="1"/>
  <c r="F378" i="4" s="1"/>
  <c r="G378" i="4" s="1"/>
  <c r="F379" i="4" s="1"/>
  <c r="G379" i="4" s="1"/>
  <c r="F380" i="4" s="1"/>
  <c r="G380" i="4" s="1"/>
  <c r="F381" i="4" s="1"/>
  <c r="G381" i="4" s="1"/>
  <c r="F382" i="4" s="1"/>
  <c r="G382" i="4" s="1"/>
  <c r="F383" i="4" s="1"/>
  <c r="G383" i="4" s="1"/>
  <c r="F384" i="4" s="1"/>
  <c r="G384" i="4" s="1"/>
  <c r="F385" i="4" s="1"/>
  <c r="G385" i="4" s="1"/>
  <c r="F386" i="4" s="1"/>
  <c r="G386" i="4" s="1"/>
  <c r="F387" i="4" s="1"/>
  <c r="G387" i="4" s="1"/>
  <c r="F388" i="4" s="1"/>
  <c r="G388" i="4" s="1"/>
  <c r="F389" i="4" s="1"/>
  <c r="G389" i="4" s="1"/>
  <c r="F390" i="4" s="1"/>
  <c r="G390" i="4" s="1"/>
  <c r="F391" i="4" s="1"/>
  <c r="G391" i="4" s="1"/>
  <c r="F392" i="4" s="1"/>
  <c r="G392" i="4" s="1"/>
  <c r="F393" i="4" s="1"/>
  <c r="G393" i="4" s="1"/>
  <c r="F394" i="4" s="1"/>
  <c r="G394" i="4" s="1"/>
  <c r="F395" i="4" s="1"/>
  <c r="G395" i="4" s="1"/>
  <c r="F396" i="4" s="1"/>
  <c r="G396" i="4" s="1"/>
  <c r="F397" i="4" s="1"/>
  <c r="G397" i="4" s="1"/>
  <c r="F398" i="4" s="1"/>
  <c r="G398" i="4" s="1"/>
  <c r="F399" i="4" s="1"/>
  <c r="G399" i="4" s="1"/>
  <c r="F400" i="4" s="1"/>
  <c r="G400" i="4" s="1"/>
  <c r="F401" i="4" s="1"/>
  <c r="G401" i="4" s="1"/>
  <c r="F402" i="4" s="1"/>
  <c r="G402" i="4" s="1"/>
  <c r="F403" i="4" s="1"/>
  <c r="G403" i="4" s="1"/>
  <c r="F404" i="4" s="1"/>
  <c r="G404" i="4" s="1"/>
  <c r="F405" i="4" s="1"/>
  <c r="G405" i="4" s="1"/>
  <c r="F406" i="4" s="1"/>
  <c r="G406" i="4" s="1"/>
  <c r="F407" i="4" s="1"/>
  <c r="G407" i="4" s="1"/>
  <c r="F408" i="4" s="1"/>
  <c r="G408" i="4" s="1"/>
  <c r="F409" i="4" s="1"/>
  <c r="G409" i="4" s="1"/>
  <c r="F410" i="4" s="1"/>
  <c r="G410" i="4" s="1"/>
  <c r="F411" i="4" s="1"/>
  <c r="G411" i="4" s="1"/>
  <c r="F412" i="4" s="1"/>
  <c r="G412" i="4" s="1"/>
  <c r="F413" i="4" s="1"/>
  <c r="G413" i="4" s="1"/>
  <c r="F414" i="4" s="1"/>
  <c r="G414" i="4" s="1"/>
  <c r="F415" i="4" s="1"/>
  <c r="G415" i="4" s="1"/>
  <c r="F416" i="4" s="1"/>
  <c r="G416" i="4" s="1"/>
  <c r="F417" i="4" s="1"/>
  <c r="G417" i="4" s="1"/>
  <c r="F418" i="4" s="1"/>
  <c r="G418" i="4" s="1"/>
  <c r="F419" i="4" s="1"/>
  <c r="G419" i="4" s="1"/>
  <c r="F420" i="4" s="1"/>
  <c r="G420" i="4" s="1"/>
  <c r="F421" i="4" s="1"/>
  <c r="G421" i="4" s="1"/>
  <c r="F422" i="4" s="1"/>
  <c r="G422" i="4" s="1"/>
  <c r="F423" i="4" s="1"/>
  <c r="G423" i="4" s="1"/>
  <c r="F424" i="4" s="1"/>
  <c r="G424" i="4" s="1"/>
  <c r="F425" i="4" s="1"/>
  <c r="G425" i="4" s="1"/>
  <c r="F426" i="4" s="1"/>
  <c r="G426" i="4" s="1"/>
  <c r="F427" i="4" s="1"/>
  <c r="G427" i="4" s="1"/>
  <c r="F428" i="4" s="1"/>
  <c r="G428" i="4" s="1"/>
  <c r="F429" i="4" s="1"/>
  <c r="G429" i="4" s="1"/>
  <c r="F430" i="4" s="1"/>
  <c r="G430" i="4" s="1"/>
  <c r="F431" i="4" s="1"/>
  <c r="G431" i="4" s="1"/>
  <c r="F432" i="4" s="1"/>
  <c r="G432" i="4" s="1"/>
  <c r="F433" i="4" s="1"/>
  <c r="G433" i="4" s="1"/>
  <c r="F434" i="4" s="1"/>
  <c r="G434" i="4" s="1"/>
  <c r="F435" i="4" s="1"/>
  <c r="G435" i="4" s="1"/>
  <c r="F436" i="4" s="1"/>
  <c r="G436" i="4" s="1"/>
  <c r="F437" i="4" s="1"/>
  <c r="G437" i="4" s="1"/>
  <c r="F438" i="4" s="1"/>
  <c r="G438" i="4" s="1"/>
  <c r="F439" i="4" s="1"/>
  <c r="G439" i="4" s="1"/>
  <c r="M97" i="4"/>
  <c r="D430" i="4"/>
  <c r="D431" i="4" s="1"/>
  <c r="D432" i="4" s="1"/>
  <c r="D433" i="4" s="1"/>
  <c r="D434" i="4" s="1"/>
  <c r="D435" i="4" s="1"/>
  <c r="D436" i="4" s="1"/>
  <c r="D437" i="4" s="1"/>
  <c r="D438" i="4" s="1"/>
  <c r="D439" i="4" s="1"/>
  <c r="C429" i="4"/>
  <c r="D440" i="4" l="1"/>
  <c r="D441" i="4" s="1"/>
  <c r="D442" i="4" s="1"/>
  <c r="D443" i="4" s="1"/>
  <c r="D444" i="4" s="1"/>
  <c r="D445" i="4" s="1"/>
  <c r="D446" i="4" s="1"/>
  <c r="D447" i="4" s="1"/>
  <c r="D448" i="4" s="1"/>
  <c r="D449" i="4" s="1"/>
  <c r="C439" i="4"/>
  <c r="F440" i="4" l="1"/>
  <c r="G440" i="4" s="1"/>
  <c r="F441" i="4" s="1"/>
  <c r="G441" i="4" s="1"/>
  <c r="F442" i="4" s="1"/>
  <c r="G442" i="4" s="1"/>
  <c r="F443" i="4" s="1"/>
  <c r="G443" i="4" s="1"/>
  <c r="F444" i="4" s="1"/>
  <c r="G444" i="4" s="1"/>
  <c r="F445" i="4" s="1"/>
  <c r="G445" i="4" s="1"/>
  <c r="F446" i="4" s="1"/>
  <c r="G446" i="4" s="1"/>
  <c r="F447" i="4" s="1"/>
  <c r="G447" i="4" s="1"/>
  <c r="F448" i="4" s="1"/>
  <c r="G448" i="4" s="1"/>
  <c r="F449" i="4" s="1"/>
  <c r="G449" i="4" s="1"/>
  <c r="D450" i="4"/>
  <c r="D451" i="4" s="1"/>
  <c r="D452" i="4" s="1"/>
  <c r="D453" i="4" s="1"/>
  <c r="D454" i="4" s="1"/>
  <c r="D455" i="4" s="1"/>
  <c r="D456" i="4" s="1"/>
  <c r="D457" i="4" s="1"/>
  <c r="D458" i="4" s="1"/>
  <c r="D459" i="4" s="1"/>
  <c r="C449" i="4"/>
  <c r="F450" i="4" l="1"/>
  <c r="G450" i="4" s="1"/>
  <c r="F451" i="4" s="1"/>
  <c r="G451" i="4" s="1"/>
  <c r="F452" i="4" s="1"/>
  <c r="G452" i="4" s="1"/>
  <c r="F453" i="4" s="1"/>
  <c r="G453" i="4" s="1"/>
  <c r="F454" i="4" s="1"/>
  <c r="G454" i="4" s="1"/>
  <c r="F455" i="4" s="1"/>
  <c r="G455" i="4" s="1"/>
  <c r="F456" i="4" s="1"/>
  <c r="G456" i="4" s="1"/>
  <c r="F457" i="4" s="1"/>
  <c r="G457" i="4" s="1"/>
  <c r="F458" i="4" s="1"/>
  <c r="G458" i="4" s="1"/>
  <c r="F459" i="4" s="1"/>
  <c r="G459" i="4" s="1"/>
  <c r="D460" i="4"/>
  <c r="D461" i="4" s="1"/>
  <c r="D462" i="4" s="1"/>
  <c r="D463" i="4" s="1"/>
  <c r="D464" i="4" s="1"/>
  <c r="D465" i="4" s="1"/>
  <c r="D466" i="4" s="1"/>
  <c r="D467" i="4" s="1"/>
  <c r="D468" i="4" s="1"/>
  <c r="D469" i="4" s="1"/>
  <c r="C459" i="4"/>
  <c r="F460" i="4" l="1"/>
  <c r="G460" i="4" s="1"/>
  <c r="F461" i="4" s="1"/>
  <c r="G461" i="4" s="1"/>
  <c r="F462" i="4" s="1"/>
  <c r="G462" i="4" s="1"/>
  <c r="F463" i="4" s="1"/>
  <c r="G463" i="4" s="1"/>
  <c r="F464" i="4" s="1"/>
  <c r="G464" i="4" s="1"/>
  <c r="F465" i="4" s="1"/>
  <c r="G465" i="4" s="1"/>
  <c r="F466" i="4" s="1"/>
  <c r="G466" i="4" s="1"/>
  <c r="F467" i="4" s="1"/>
  <c r="G467" i="4" s="1"/>
  <c r="F468" i="4" s="1"/>
  <c r="G468" i="4" s="1"/>
  <c r="F469" i="4" s="1"/>
  <c r="G469" i="4" s="1"/>
  <c r="D470" i="4"/>
  <c r="D471" i="4" s="1"/>
  <c r="D472" i="4" s="1"/>
  <c r="D473" i="4" s="1"/>
  <c r="D474" i="4" s="1"/>
  <c r="D475" i="4" s="1"/>
  <c r="D476" i="4" s="1"/>
  <c r="D477" i="4" s="1"/>
  <c r="D478" i="4" s="1"/>
  <c r="D479" i="4" s="1"/>
  <c r="C469" i="4"/>
  <c r="F470" i="4" l="1"/>
  <c r="G470" i="4" s="1"/>
  <c r="F471" i="4" s="1"/>
  <c r="G471" i="4" s="1"/>
  <c r="F472" i="4" s="1"/>
  <c r="G472" i="4" s="1"/>
  <c r="F473" i="4" s="1"/>
  <c r="G473" i="4" s="1"/>
  <c r="F474" i="4" s="1"/>
  <c r="G474" i="4" s="1"/>
  <c r="F475" i="4" s="1"/>
  <c r="G475" i="4" s="1"/>
  <c r="F476" i="4" s="1"/>
  <c r="G476" i="4" s="1"/>
  <c r="F477" i="4" s="1"/>
  <c r="G477" i="4" s="1"/>
  <c r="F478" i="4" s="1"/>
  <c r="G478" i="4" s="1"/>
  <c r="F479" i="4" s="1"/>
  <c r="G479" i="4" s="1"/>
  <c r="D480" i="4"/>
  <c r="D481" i="4" s="1"/>
  <c r="D482" i="4" s="1"/>
  <c r="D483" i="4" s="1"/>
  <c r="D484" i="4" s="1"/>
  <c r="D485" i="4" s="1"/>
  <c r="D486" i="4" s="1"/>
  <c r="D487" i="4" s="1"/>
  <c r="D488" i="4" s="1"/>
  <c r="D489" i="4" s="1"/>
  <c r="C479" i="4"/>
  <c r="F480" i="4" l="1"/>
  <c r="G480" i="4" s="1"/>
  <c r="F481" i="4" s="1"/>
  <c r="G481" i="4" s="1"/>
  <c r="F482" i="4" s="1"/>
  <c r="G482" i="4" s="1"/>
  <c r="F483" i="4" s="1"/>
  <c r="G483" i="4" s="1"/>
  <c r="F484" i="4" s="1"/>
  <c r="G484" i="4" s="1"/>
  <c r="F485" i="4" s="1"/>
  <c r="G485" i="4" s="1"/>
  <c r="F486" i="4" s="1"/>
  <c r="G486" i="4" s="1"/>
  <c r="F487" i="4" s="1"/>
  <c r="G487" i="4" s="1"/>
  <c r="F488" i="4" s="1"/>
  <c r="G488" i="4" s="1"/>
  <c r="F489" i="4" s="1"/>
  <c r="G489" i="4" s="1"/>
  <c r="D490" i="4"/>
  <c r="D491" i="4" s="1"/>
  <c r="D492" i="4" s="1"/>
  <c r="D493" i="4" s="1"/>
  <c r="D494" i="4" s="1"/>
  <c r="D495" i="4" s="1"/>
  <c r="D496" i="4" s="1"/>
  <c r="D497" i="4" s="1"/>
  <c r="D498" i="4" s="1"/>
  <c r="D499" i="4" s="1"/>
  <c r="C489" i="4"/>
  <c r="F490" i="4" l="1"/>
  <c r="G490" i="4" s="1"/>
  <c r="F491" i="4" s="1"/>
  <c r="G491" i="4" s="1"/>
  <c r="F492" i="4" s="1"/>
  <c r="G492" i="4" s="1"/>
  <c r="F493" i="4" s="1"/>
  <c r="G493" i="4" s="1"/>
  <c r="F494" i="4" s="1"/>
  <c r="G494" i="4" s="1"/>
  <c r="F495" i="4" s="1"/>
  <c r="G495" i="4" s="1"/>
  <c r="F496" i="4" s="1"/>
  <c r="G496" i="4" s="1"/>
  <c r="F497" i="4" s="1"/>
  <c r="G497" i="4" s="1"/>
  <c r="F498" i="4" s="1"/>
  <c r="G498" i="4" s="1"/>
  <c r="F499" i="4" s="1"/>
  <c r="G499" i="4" s="1"/>
  <c r="D500" i="4"/>
  <c r="D501" i="4" s="1"/>
  <c r="D502" i="4" s="1"/>
  <c r="D503" i="4" s="1"/>
  <c r="D504" i="4" s="1"/>
  <c r="D505" i="4" s="1"/>
  <c r="D506" i="4" s="1"/>
  <c r="D507" i="4" s="1"/>
  <c r="D508" i="4" s="1"/>
  <c r="D509" i="4" s="1"/>
  <c r="C499" i="4"/>
  <c r="F500" i="4" l="1"/>
  <c r="G500" i="4" s="1"/>
  <c r="F501" i="4" s="1"/>
  <c r="G501" i="4" s="1"/>
  <c r="F502" i="4" s="1"/>
  <c r="G502" i="4" s="1"/>
  <c r="F503" i="4" s="1"/>
  <c r="G503" i="4" s="1"/>
  <c r="F504" i="4" s="1"/>
  <c r="G504" i="4" s="1"/>
  <c r="F505" i="4" s="1"/>
  <c r="G505" i="4" s="1"/>
  <c r="F506" i="4" s="1"/>
  <c r="G506" i="4" s="1"/>
  <c r="F507" i="4" s="1"/>
  <c r="G507" i="4" s="1"/>
  <c r="F508" i="4" s="1"/>
  <c r="G508" i="4" s="1"/>
  <c r="F509" i="4" s="1"/>
  <c r="G509" i="4" s="1"/>
  <c r="D510" i="4"/>
  <c r="D511" i="4" s="1"/>
  <c r="D512" i="4" s="1"/>
  <c r="D513" i="4" s="1"/>
  <c r="D514" i="4" s="1"/>
  <c r="D515" i="4" s="1"/>
  <c r="D516" i="4" s="1"/>
  <c r="D517" i="4" s="1"/>
  <c r="D518" i="4" s="1"/>
  <c r="D519" i="4" s="1"/>
  <c r="C509" i="4"/>
  <c r="F510" i="4" l="1"/>
  <c r="G510" i="4" s="1"/>
  <c r="F511" i="4" s="1"/>
  <c r="G511" i="4" s="1"/>
  <c r="F512" i="4" s="1"/>
  <c r="G512" i="4" s="1"/>
  <c r="F513" i="4" s="1"/>
  <c r="G513" i="4" s="1"/>
  <c r="F514" i="4" s="1"/>
  <c r="G514" i="4" s="1"/>
  <c r="F515" i="4" s="1"/>
  <c r="G515" i="4" s="1"/>
  <c r="F516" i="4" s="1"/>
  <c r="G516" i="4" s="1"/>
  <c r="F517" i="4" s="1"/>
  <c r="G517" i="4" s="1"/>
  <c r="F518" i="4" s="1"/>
  <c r="G518" i="4" s="1"/>
  <c r="F519" i="4" s="1"/>
  <c r="G519" i="4" s="1"/>
  <c r="D520" i="4"/>
  <c r="D521" i="4" s="1"/>
  <c r="D522" i="4" s="1"/>
  <c r="D523" i="4" s="1"/>
  <c r="D524" i="4" s="1"/>
  <c r="D525" i="4" s="1"/>
  <c r="D526" i="4" s="1"/>
  <c r="D527" i="4" s="1"/>
  <c r="D528" i="4" s="1"/>
  <c r="C519" i="4"/>
  <c r="F520" i="4" l="1"/>
  <c r="G520" i="4" s="1"/>
  <c r="F521" i="4" s="1"/>
  <c r="G521" i="4" s="1"/>
  <c r="F522" i="4" s="1"/>
  <c r="G522" i="4" s="1"/>
  <c r="F523" i="4" s="1"/>
  <c r="G523" i="4" s="1"/>
  <c r="F524" i="4" s="1"/>
  <c r="G524" i="4" s="1"/>
  <c r="F525" i="4" s="1"/>
  <c r="G525" i="4" s="1"/>
  <c r="F526" i="4" s="1"/>
  <c r="G526" i="4" s="1"/>
  <c r="F527" i="4" s="1"/>
  <c r="G527" i="4" s="1"/>
  <c r="F528" i="4" s="1"/>
  <c r="G528" i="4" s="1"/>
</calcChain>
</file>

<file path=xl/sharedStrings.xml><?xml version="1.0" encoding="utf-8"?>
<sst xmlns="http://schemas.openxmlformats.org/spreadsheetml/2006/main" count="225" uniqueCount="71">
  <si>
    <t>Date</t>
  </si>
  <si>
    <t>Version</t>
  </si>
  <si>
    <t>Comment</t>
  </si>
  <si>
    <t>Created</t>
  </si>
  <si>
    <t>VERSION HISTORY</t>
  </si>
  <si>
    <t>Multiple PEC</t>
  </si>
  <si>
    <t>Assumptions</t>
  </si>
  <si>
    <t>Accumulation PEC</t>
  </si>
  <si>
    <t>Number of applications</t>
  </si>
  <si>
    <t>depth of soil (cm) =</t>
  </si>
  <si>
    <t>density (g/cm3) =</t>
  </si>
  <si>
    <t>1st Application</t>
  </si>
  <si>
    <t>2nd Application</t>
  </si>
  <si>
    <t>3rd Application</t>
  </si>
  <si>
    <t>4th Application</t>
  </si>
  <si>
    <t>5th Application</t>
  </si>
  <si>
    <t>Rate (g/ha)=</t>
  </si>
  <si>
    <t>Actual rate =</t>
  </si>
  <si>
    <t>TWA</t>
  </si>
  <si>
    <t>PECinitial</t>
  </si>
  <si>
    <t>6th Application</t>
  </si>
  <si>
    <t>7th Application</t>
  </si>
  <si>
    <t>8th Application</t>
  </si>
  <si>
    <t>9th Application</t>
  </si>
  <si>
    <t>10th Application</t>
  </si>
  <si>
    <t>PEC SOIL</t>
  </si>
  <si>
    <t>PECINI mg/kg (1st)</t>
  </si>
  <si>
    <t>PECINI mg/kg (2nd)</t>
  </si>
  <si>
    <t>PECINI mg/kg (3rd)</t>
  </si>
  <si>
    <t>PECINI mg/kg (4th)</t>
  </si>
  <si>
    <t>PECINI mg/kg (5th)</t>
  </si>
  <si>
    <t>PECINI mg/kg (6th)</t>
  </si>
  <si>
    <t>PECINI mg/kg (7th)</t>
  </si>
  <si>
    <t>PECINI mg/kg (8th)</t>
  </si>
  <si>
    <t>PECINI mg/kg (9th)</t>
  </si>
  <si>
    <t>PECINI mg/kg (10th)</t>
  </si>
  <si>
    <t>Soil DT50 =</t>
  </si>
  <si>
    <t>Rotations</t>
  </si>
  <si>
    <t>One year in:</t>
  </si>
  <si>
    <t>mg/kq equivalent</t>
  </si>
  <si>
    <t>Year</t>
  </si>
  <si>
    <t>Application timing (d)</t>
  </si>
  <si>
    <t>Steady state (mg/kg)</t>
  </si>
  <si>
    <t>Peak concentration (mg/kg)</t>
  </si>
  <si>
    <t>Graph input parameters</t>
  </si>
  <si>
    <t>mg/kg</t>
  </si>
  <si>
    <t>steady state</t>
  </si>
  <si>
    <t>peak</t>
  </si>
  <si>
    <t>ACCUMULATION PEC SOIL</t>
  </si>
  <si>
    <t>NOTE: When there are less than 10 applications you must ensure that the 'application interval' AND 'rate' boxes for the 'non-applications' are set to zero. For example, for three applications the 'rate' AND 'application interval' boxes for the 4th, 5th, 6th, 7th, 8th, 9th and 10th applications must be zero.</t>
  </si>
  <si>
    <t>Insert the DT50 and the individual application rates, interception and application intervals in the yellow boxes.</t>
  </si>
  <si>
    <t>Crop interception (%) =</t>
  </si>
  <si>
    <t>Select the 'PEC soil' tab.</t>
  </si>
  <si>
    <t>Note: The highest PEC may not necessarily occur after the final application.</t>
  </si>
  <si>
    <t>NOTE: When there are less than 10 applications you must ensure that the 'application interval' AND 'rate' boxes for the 'non-applications' are set to zero.</t>
  </si>
  <si>
    <t>Crop Interception: As recommended in the FOCUS groundwater report. It should be noted that these values are based upon spray applications; if an alternative formulation type is applied, FOCUS crop interception values may not apply.</t>
  </si>
  <si>
    <t>This space is to record the ammendements made by CRD.</t>
  </si>
  <si>
    <t>This spreadsheet will calculate soil PECs (including accumulation) for active substances resulting from multiple applications and allows for different application rates and application intervals.</t>
  </si>
  <si>
    <t>Warning: DT50 set to zero</t>
  </si>
  <si>
    <t>Warning: Please correct rotation</t>
  </si>
  <si>
    <t>The steady state and peak concentrations for 50 years will be displayed; alongside a graphical representation of the data.</t>
  </si>
  <si>
    <t>Enter the number of applications in cell 'D5' at the top of the worksheet (between 1-10).</t>
  </si>
  <si>
    <t>The initial PEC will be displayed for each time period, along with the Time Weighted Average (TWA).</t>
  </si>
  <si>
    <t>Select the 'PEC soil Accumulation' tab.</t>
  </si>
  <si>
    <t>Enter the number of rotations in cell 'G9'.</t>
  </si>
  <si>
    <t>For example, for three applications the 'rate' AND 'application interval' boxes for the 4th, 5th, 6th, 7th, 8th, 9th and 10th applications must be zero.</t>
  </si>
  <si>
    <t>Equal distribution in the 0-5cm layer.</t>
  </si>
  <si>
    <r>
      <t>Soil Density of 1.5g/cm</t>
    </r>
    <r>
      <rPr>
        <vertAlign val="superscript"/>
        <sz val="12"/>
        <color rgb="FFA31F34"/>
        <rFont val="Arial"/>
        <family val="2"/>
      </rPr>
      <t>3</t>
    </r>
    <r>
      <rPr>
        <sz val="12"/>
        <color rgb="FFA31F34"/>
        <rFont val="Arial"/>
        <family val="2"/>
      </rPr>
      <t>.</t>
    </r>
  </si>
  <si>
    <t>PEC Soil Calculator Version 1.0</t>
  </si>
  <si>
    <t>Version 1.0</t>
  </si>
  <si>
    <t>Interval (days) =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</si>
</sst>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2" x14ac:knownFonts="1"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sz val="12"/>
      <color rgb="FFEEECE1"/>
      <name val="Arial"/>
      <family val="2"/>
    </font>
    <font>
      <b/>
      <sz val="36"/>
      <color theme="0"/>
      <name val="Arial"/>
      <family val="2"/>
    </font>
    <font>
      <sz val="12"/>
      <color rgb="FFA31F34"/>
      <name val="Arial"/>
      <family val="2"/>
    </font>
    <font>
      <u/>
      <sz val="12"/>
      <color rgb="FFA31F34"/>
      <name val="Arial"/>
      <family val="2"/>
    </font>
    <font>
      <b/>
      <u/>
      <sz val="12"/>
      <color rgb="FFA31F34"/>
      <name val="Arial"/>
      <family val="2"/>
    </font>
    <font>
      <sz val="12"/>
      <color rgb="FF000000"/>
      <name val="Arial"/>
      <family val="2"/>
    </font>
    <font>
      <b/>
      <sz val="12"/>
      <color rgb="FFEEECE1"/>
      <name val="Arial"/>
      <family val="2"/>
    </font>
    <font>
      <vertAlign val="superscript"/>
      <sz val="12"/>
      <color rgb="FFA31F34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A31F34"/>
        <bgColor indexed="64"/>
      </patternFill>
    </fill>
    <fill>
      <patternFill patternType="solid">
        <fgColor rgb="FFEEECE1"/>
        <bgColor indexed="64"/>
      </patternFill>
    </fill>
    <fill>
      <patternFill patternType="solid">
        <fgColor rgb="FF9BE169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4BD97"/>
        <bgColor indexed="64"/>
      </patternFill>
    </fill>
    <fill>
      <patternFill patternType="solid">
        <fgColor rgb="FF000000"/>
        <bgColor indexed="64"/>
      </patternFill>
    </fill>
  </fills>
  <borders count="9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3">
    <xf numFmtId="0" fontId="0" fillId="0" borderId="2"/>
    <xf numFmtId="0" fontId="1" fillId="2" borderId="1" applyNumberFormat="0" applyAlignment="0">
      <protection locked="0"/>
    </xf>
    <xf numFmtId="0" fontId="5" fillId="3" borderId="2">
      <alignment horizontal="center" vertical="center"/>
    </xf>
    <xf numFmtId="0" fontId="3" fillId="4" borderId="2" applyBorder="0"/>
    <xf numFmtId="0" fontId="3" fillId="2" borderId="2">
      <protection locked="0"/>
    </xf>
    <xf numFmtId="164" fontId="3" fillId="5" borderId="2">
      <alignment horizontal="right"/>
    </xf>
    <xf numFmtId="0" fontId="3" fillId="5" borderId="2">
      <alignment horizontal="right"/>
    </xf>
    <xf numFmtId="0" fontId="3" fillId="6" borderId="2"/>
    <xf numFmtId="0" fontId="3" fillId="7" borderId="2"/>
    <xf numFmtId="0" fontId="4" fillId="4" borderId="2" applyBorder="0"/>
    <xf numFmtId="0" fontId="6" fillId="4" borderId="2" applyBorder="0"/>
    <xf numFmtId="0" fontId="9" fillId="4" borderId="0"/>
    <xf numFmtId="0" fontId="3" fillId="8" borderId="0"/>
  </cellStyleXfs>
  <cellXfs count="30">
    <xf numFmtId="0" fontId="0" fillId="0" borderId="2" xfId="0"/>
    <xf numFmtId="0" fontId="3" fillId="4" borderId="0" xfId="3" applyBorder="1"/>
    <xf numFmtId="0" fontId="3" fillId="2" borderId="2" xfId="4">
      <protection locked="0"/>
    </xf>
    <xf numFmtId="164" fontId="3" fillId="5" borderId="2" xfId="5">
      <alignment horizontal="right"/>
    </xf>
    <xf numFmtId="0" fontId="3" fillId="5" borderId="2" xfId="6">
      <alignment horizontal="right"/>
    </xf>
    <xf numFmtId="0" fontId="3" fillId="6" borderId="2" xfId="7"/>
    <xf numFmtId="0" fontId="4" fillId="4" borderId="0" xfId="9" applyBorder="1"/>
    <xf numFmtId="0" fontId="3" fillId="7" borderId="2" xfId="8"/>
    <xf numFmtId="0" fontId="6" fillId="4" borderId="0" xfId="10" applyBorder="1"/>
    <xf numFmtId="14" fontId="6" fillId="4" borderId="0" xfId="10" applyNumberFormat="1" applyBorder="1"/>
    <xf numFmtId="0" fontId="7" fillId="4" borderId="0" xfId="10" applyFont="1" applyBorder="1"/>
    <xf numFmtId="0" fontId="8" fillId="4" borderId="0" xfId="10" applyFont="1" applyBorder="1"/>
    <xf numFmtId="0" fontId="3" fillId="4" borderId="0" xfId="3" applyBorder="1" applyAlignment="1"/>
    <xf numFmtId="0" fontId="3" fillId="4" borderId="0" xfId="3" applyBorder="1"/>
    <xf numFmtId="0" fontId="3" fillId="8" borderId="0" xfId="12"/>
    <xf numFmtId="0" fontId="10" fillId="4" borderId="0" xfId="9" applyFont="1" applyBorder="1"/>
    <xf numFmtId="0" fontId="6" fillId="4" borderId="0" xfId="10" applyBorder="1"/>
    <xf numFmtId="14" fontId="6" fillId="4" borderId="0" xfId="10" applyNumberFormat="1" applyBorder="1" applyAlignment="1">
      <alignment horizontal="left"/>
    </xf>
    <xf numFmtId="0" fontId="6" fillId="4" borderId="0" xfId="10" applyBorder="1"/>
    <xf numFmtId="0" fontId="6" fillId="4" borderId="0" xfId="10" applyBorder="1" applyAlignment="1">
      <alignment horizontal="left" vertical="top" wrapText="1"/>
    </xf>
    <xf numFmtId="0" fontId="6" fillId="4" borderId="0" xfId="10" applyBorder="1" applyAlignment="1">
      <alignment wrapText="1"/>
    </xf>
    <xf numFmtId="0" fontId="3" fillId="4" borderId="0" xfId="3" applyBorder="1"/>
    <xf numFmtId="0" fontId="5" fillId="3" borderId="0" xfId="2" applyBorder="1" applyAlignment="1">
      <alignment horizontal="center" vertical="center"/>
    </xf>
    <xf numFmtId="0" fontId="2" fillId="7" borderId="3" xfId="8" applyFont="1" applyBorder="1" applyAlignment="1">
      <alignment wrapText="1"/>
    </xf>
    <xf numFmtId="0" fontId="2" fillId="7" borderId="4" xfId="8" applyFont="1" applyBorder="1" applyAlignment="1">
      <alignment wrapText="1"/>
    </xf>
    <xf numFmtId="0" fontId="2" fillId="7" borderId="5" xfId="8" applyFont="1" applyBorder="1" applyAlignment="1">
      <alignment wrapText="1"/>
    </xf>
    <xf numFmtId="0" fontId="2" fillId="7" borderId="6" xfId="8" applyFont="1" applyBorder="1" applyAlignment="1">
      <alignment wrapText="1"/>
    </xf>
    <xf numFmtId="0" fontId="2" fillId="7" borderId="7" xfId="8" applyFont="1" applyBorder="1" applyAlignment="1">
      <alignment wrapText="1"/>
    </xf>
    <xf numFmtId="0" fontId="2" fillId="7" borderId="8" xfId="8" applyFont="1" applyBorder="1" applyAlignment="1">
      <alignment wrapText="1"/>
    </xf>
    <xf numFmtId="0" fontId="3" fillId="5" borderId="2" xfId="6">
      <alignment horizontal="right"/>
    </xf>
  </cellXfs>
  <cellStyles count="13">
    <cellStyle name="Background" xfId="3"/>
    <cellStyle name="Hidden Calculations" xfId="9"/>
    <cellStyle name="Input" xfId="1" builtinId="20" customBuiltin="1"/>
    <cellStyle name="Input CRD" xfId="4"/>
    <cellStyle name="Instructions" xfId="10"/>
    <cellStyle name="Label" xfId="7"/>
    <cellStyle name="Normal" xfId="0" builtinId="0" customBuiltin="1"/>
    <cellStyle name="Other" xfId="8"/>
    <cellStyle name="Output CRD" xfId="5"/>
    <cellStyle name="Output Title" xfId="6"/>
    <cellStyle name="Pantone 201" xfId="2"/>
    <cellStyle name="Style 1" xfId="11"/>
    <cellStyle name="Style 2" xfId="12"/>
  </cellStyles>
  <dxfs count="12">
    <dxf>
      <font>
        <b/>
        <i val="0"/>
        <color rgb="FFC00000"/>
      </font>
      <fill>
        <patternFill>
          <bgColor rgb="FFEEECE1"/>
        </patternFill>
      </fill>
      <border>
        <left/>
        <right/>
        <top/>
        <bottom/>
        <vertical/>
        <horizontal/>
      </border>
    </dxf>
    <dxf>
      <font>
        <b/>
        <i val="0"/>
        <color rgb="FFA31F34"/>
      </font>
      <fill>
        <patternFill>
          <bgColor rgb="FFEEECE1"/>
        </patternFill>
      </fill>
    </dxf>
    <dxf>
      <font>
        <b/>
        <i val="0"/>
        <color rgb="FFA31F34"/>
      </font>
      <fill>
        <patternFill>
          <bgColor rgb="FFEEECE1"/>
        </patternFill>
      </fill>
      <border>
        <left/>
        <right/>
        <top/>
        <bottom/>
        <vertical/>
        <horizontal/>
      </border>
    </dxf>
    <dxf>
      <font>
        <color rgb="FFEEECE1"/>
      </font>
      <fill>
        <patternFill>
          <bgColor rgb="FFEEECE1"/>
        </patternFill>
      </fill>
      <border>
        <left/>
        <right/>
        <top/>
        <bottom/>
        <vertical/>
        <horizontal/>
      </border>
    </dxf>
    <dxf>
      <font>
        <color rgb="FFEEECE1"/>
      </font>
      <fill>
        <patternFill patternType="solid">
          <fgColor rgb="FFEEECE1"/>
          <bgColor rgb="FFEEECE1"/>
        </patternFill>
      </fill>
      <border>
        <left/>
        <right/>
        <top/>
        <bottom/>
        <vertical/>
        <horizontal/>
      </border>
    </dxf>
    <dxf>
      <font>
        <color rgb="FFEEECE1"/>
      </font>
      <fill>
        <patternFill>
          <bgColor rgb="FFEEECE1"/>
        </patternFill>
      </fill>
      <border>
        <left/>
        <right/>
        <top/>
        <bottom/>
        <vertical/>
        <horizontal/>
      </border>
    </dxf>
    <dxf>
      <font>
        <color rgb="FFEEECE1"/>
      </font>
      <fill>
        <patternFill>
          <bgColor rgb="FFEEECE1"/>
        </patternFill>
      </fill>
      <border>
        <left/>
        <right/>
        <top/>
        <bottom/>
        <vertical/>
        <horizontal/>
      </border>
    </dxf>
    <dxf>
      <font>
        <color rgb="FFEEECE1"/>
      </font>
      <fill>
        <patternFill>
          <fgColor rgb="FFEEECE1"/>
          <bgColor rgb="FFEEECE1"/>
        </patternFill>
      </fill>
      <border>
        <left/>
        <right/>
        <top/>
        <bottom/>
        <vertical/>
        <horizontal/>
      </border>
    </dxf>
    <dxf>
      <font>
        <color rgb="FFEEECE1"/>
      </font>
      <fill>
        <patternFill>
          <bgColor rgb="FFEEECE1"/>
        </patternFill>
      </fill>
      <border>
        <left/>
        <right/>
        <top/>
        <bottom/>
        <vertical/>
        <horizontal/>
      </border>
    </dxf>
    <dxf>
      <font>
        <color rgb="FFEEECFF"/>
      </font>
      <fill>
        <patternFill>
          <bgColor rgb="FFEEECE1"/>
        </patternFill>
      </fill>
      <border>
        <left/>
        <right/>
        <top/>
        <bottom/>
        <vertical/>
        <horizontal/>
      </border>
    </dxf>
    <dxf>
      <font>
        <color rgb="FFEEECE1"/>
      </font>
      <fill>
        <patternFill>
          <bgColor rgb="FFEEECE1"/>
        </patternFill>
      </fill>
      <border>
        <left/>
        <right/>
        <top/>
        <bottom/>
      </border>
    </dxf>
    <dxf>
      <font>
        <color rgb="FFEEECE1"/>
      </font>
      <fill>
        <patternFill>
          <bgColor rgb="FFEEECE1"/>
        </patternFill>
      </fill>
      <border>
        <left/>
        <right/>
        <top/>
        <bottom/>
        <vertical/>
        <horizontal/>
      </border>
    </dxf>
  </dxfs>
  <tableStyles count="0" defaultTableStyle="TableStyleMedium2" defaultPivotStyle="PivotStyleLight16"/>
  <colors>
    <mruColors>
      <color rgb="FF000000"/>
      <color rgb="FFFFFF00"/>
      <color rgb="FFEEECE1"/>
      <color rgb="FFA31F34"/>
      <color rgb="FFEEECFF"/>
      <color rgb="FF9BE169"/>
      <color rgb="FFC4BD97"/>
      <color rgb="FFBFBFBF"/>
      <color rgb="FFE1E1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Predicted Accumulation Concentration (mg/kg)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'PEC soil accumulation'!$M$57</c:f>
              <c:strCache>
                <c:ptCount val="1"/>
                <c:pt idx="0">
                  <c:v>mg/kg</c:v>
                </c:pt>
              </c:strCache>
            </c:strRef>
          </c:tx>
          <c:spPr>
            <a:ln>
              <a:solidFill>
                <a:srgbClr val="A31F34"/>
              </a:solidFill>
            </a:ln>
          </c:spPr>
          <c:marker>
            <c:symbol val="none"/>
          </c:marker>
          <c:cat>
            <c:multiLvlStrRef>
              <c:f>'PEC soil accumulation'!$J$58:$K$97</c:f>
              <c:multiLvlStrCache>
                <c:ptCount val="39"/>
                <c:lvl>
                  <c:pt idx="0">
                    <c:v>1</c:v>
                  </c:pt>
                  <c:pt idx="2">
                    <c:v>2</c:v>
                  </c:pt>
                  <c:pt idx="4">
                    <c:v>3</c:v>
                  </c:pt>
                  <c:pt idx="6">
                    <c:v>4</c:v>
                  </c:pt>
                  <c:pt idx="8">
                    <c:v>5</c:v>
                  </c:pt>
                  <c:pt idx="10">
                    <c:v>6</c:v>
                  </c:pt>
                  <c:pt idx="12">
                    <c:v>7</c:v>
                  </c:pt>
                  <c:pt idx="14">
                    <c:v>8</c:v>
                  </c:pt>
                  <c:pt idx="16">
                    <c:v>9</c:v>
                  </c:pt>
                  <c:pt idx="18">
                    <c:v>10</c:v>
                  </c:pt>
                  <c:pt idx="20">
                    <c:v>11</c:v>
                  </c:pt>
                  <c:pt idx="22">
                    <c:v>12</c:v>
                  </c:pt>
                  <c:pt idx="24">
                    <c:v>13</c:v>
                  </c:pt>
                  <c:pt idx="26">
                    <c:v>14</c:v>
                  </c:pt>
                  <c:pt idx="28">
                    <c:v>15</c:v>
                  </c:pt>
                  <c:pt idx="30">
                    <c:v>16</c:v>
                  </c:pt>
                  <c:pt idx="32">
                    <c:v>17</c:v>
                  </c:pt>
                  <c:pt idx="34">
                    <c:v>18</c:v>
                  </c:pt>
                  <c:pt idx="36">
                    <c:v>19</c:v>
                  </c:pt>
                  <c:pt idx="38">
                    <c:v>20</c:v>
                  </c:pt>
                </c:lvl>
                <c:lvl>
                  <c:pt idx="0">
                    <c:v>Year</c:v>
                  </c:pt>
                </c:lvl>
              </c:multiLvlStrCache>
            </c:multiLvlStrRef>
          </c:cat>
          <c:val>
            <c:numRef>
              <c:f>'PEC soil accumulation'!$M$58:$M$97</c:f>
              <c:numCache>
                <c:formatCode>0.000</c:formatCode>
                <c:ptCount val="40"/>
                <c:pt idx="0">
                  <c:v>0</c:v>
                </c:pt>
                <c:pt idx="1">
                  <c:v>0.2</c:v>
                </c:pt>
                <c:pt idx="2">
                  <c:v>0.13119081044374489</c:v>
                </c:pt>
                <c:pt idx="3">
                  <c:v>0.33119081044374488</c:v>
                </c:pt>
                <c:pt idx="4">
                  <c:v>0.21724595416817788</c:v>
                </c:pt>
                <c:pt idx="5">
                  <c:v>0.41724595416817789</c:v>
                </c:pt>
                <c:pt idx="6">
                  <c:v>0.27369417440848443</c:v>
                </c:pt>
                <c:pt idx="7">
                  <c:v>0.47369417440848444</c:v>
                </c:pt>
                <c:pt idx="8">
                  <c:v>0.31072161321564856</c:v>
                </c:pt>
                <c:pt idx="9">
                  <c:v>0.51072161321564857</c:v>
                </c:pt>
                <c:pt idx="10">
                  <c:v>0.33500991174448869</c:v>
                </c:pt>
                <c:pt idx="11">
                  <c:v>0.53500991174448864</c:v>
                </c:pt>
                <c:pt idx="12">
                  <c:v>0.35094191958597942</c:v>
                </c:pt>
                <c:pt idx="13">
                  <c:v>0.55094191958597949</c:v>
                </c:pt>
                <c:pt idx="14">
                  <c:v>0.36139258468958585</c:v>
                </c:pt>
                <c:pt idx="15">
                  <c:v>0.56139258468958586</c:v>
                </c:pt>
                <c:pt idx="16">
                  <c:v>0.36824774081267725</c:v>
                </c:pt>
                <c:pt idx="17">
                  <c:v>0.56824774081267726</c:v>
                </c:pt>
                <c:pt idx="18">
                  <c:v>0.37274440825021105</c:v>
                </c:pt>
                <c:pt idx="19">
                  <c:v>0.57274440825021111</c:v>
                </c:pt>
                <c:pt idx="20">
                  <c:v>0.37569401547734138</c:v>
                </c:pt>
                <c:pt idx="21">
                  <c:v>0.57569401547734134</c:v>
                </c:pt>
                <c:pt idx="22">
                  <c:v>0.3776288222904311</c:v>
                </c:pt>
                <c:pt idx="23">
                  <c:v>0.57762882229043111</c:v>
                </c:pt>
                <c:pt idx="24">
                  <c:v>0.37889796665973774</c:v>
                </c:pt>
                <c:pt idx="25">
                  <c:v>0.57889796665973781</c:v>
                </c:pt>
                <c:pt idx="26">
                  <c:v>0.37973046705163505</c:v>
                </c:pt>
                <c:pt idx="27">
                  <c:v>0.579730467051635</c:v>
                </c:pt>
                <c:pt idx="28">
                  <c:v>0.38027654905717367</c:v>
                </c:pt>
                <c:pt idx="29">
                  <c:v>0.58027654905717374</c:v>
                </c:pt>
                <c:pt idx="30">
                  <c:v>0.38063475376155054</c:v>
                </c:pt>
                <c:pt idx="31">
                  <c:v>0.5806347537615506</c:v>
                </c:pt>
                <c:pt idx="32">
                  <c:v>0.38086971958891036</c:v>
                </c:pt>
                <c:pt idx="33">
                  <c:v>0.58086971958891032</c:v>
                </c:pt>
                <c:pt idx="34">
                  <c:v>0.38102384637549985</c:v>
                </c:pt>
                <c:pt idx="35">
                  <c:v>0.58102384637549986</c:v>
                </c:pt>
                <c:pt idx="36">
                  <c:v>0.38112494646571871</c:v>
                </c:pt>
                <c:pt idx="37">
                  <c:v>0.58112494646571866</c:v>
                </c:pt>
                <c:pt idx="38">
                  <c:v>0.38119126347957744</c:v>
                </c:pt>
                <c:pt idx="39">
                  <c:v>0.5811912634795775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8224640"/>
        <c:axId val="38226560"/>
      </c:lineChart>
      <c:catAx>
        <c:axId val="38224640"/>
        <c:scaling>
          <c:orientation val="minMax"/>
        </c:scaling>
        <c:delete val="0"/>
        <c:axPos val="b"/>
        <c:numFmt formatCode="#,##0_);\(#,##0\)" sourceLinked="0"/>
        <c:majorTickMark val="none"/>
        <c:minorTickMark val="none"/>
        <c:tickLblPos val="nextTo"/>
        <c:crossAx val="38226560"/>
        <c:crosses val="autoZero"/>
        <c:auto val="1"/>
        <c:lblAlgn val="ctr"/>
        <c:lblOffset val="1"/>
        <c:tickMarkSkip val="1"/>
        <c:noMultiLvlLbl val="1"/>
      </c:catAx>
      <c:valAx>
        <c:axId val="38226560"/>
        <c:scaling>
          <c:orientation val="minMax"/>
        </c:scaling>
        <c:delete val="0"/>
        <c:axPos val="l"/>
        <c:numFmt formatCode="0.000" sourceLinked="1"/>
        <c:majorTickMark val="out"/>
        <c:minorTickMark val="none"/>
        <c:tickLblPos val="nextTo"/>
        <c:crossAx val="3822464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45625</xdr:colOff>
      <xdr:row>26</xdr:row>
      <xdr:rowOff>152400</xdr:rowOff>
    </xdr:from>
    <xdr:to>
      <xdr:col>16</xdr:col>
      <xdr:colOff>38101</xdr:colOff>
      <xdr:row>53</xdr:row>
      <xdr:rowOff>27214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N21"/>
  <sheetViews>
    <sheetView tabSelected="1" zoomScale="115" zoomScaleNormal="115" workbookViewId="0">
      <selection activeCell="C10" sqref="C10"/>
    </sheetView>
  </sheetViews>
  <sheetFormatPr defaultColWidth="0" defaultRowHeight="15" x14ac:dyDescent="0.2"/>
  <cols>
    <col min="1" max="1" width="11.125" style="8" customWidth="1"/>
    <col min="2" max="2" width="11.125" style="8" bestFit="1" customWidth="1"/>
    <col min="3" max="3" width="34.25" style="8" customWidth="1"/>
    <col min="4" max="14" width="9" style="8" customWidth="1"/>
    <col min="15" max="16384" width="9" style="8" hidden="1"/>
  </cols>
  <sheetData>
    <row r="1" spans="1:11" x14ac:dyDescent="0.2">
      <c r="A1" s="8" t="s">
        <v>68</v>
      </c>
    </row>
    <row r="3" spans="1:11" x14ac:dyDescent="0.2">
      <c r="A3" s="19" t="s">
        <v>57</v>
      </c>
      <c r="B3" s="19"/>
      <c r="C3" s="19"/>
      <c r="D3" s="19"/>
      <c r="E3" s="19"/>
      <c r="F3" s="19"/>
      <c r="G3" s="19"/>
      <c r="H3" s="19"/>
      <c r="I3" s="19"/>
      <c r="J3" s="19"/>
      <c r="K3" s="19"/>
    </row>
    <row r="4" spans="1:11" x14ac:dyDescent="0.2">
      <c r="A4" s="19"/>
      <c r="B4" s="19"/>
      <c r="C4" s="19"/>
      <c r="D4" s="19"/>
      <c r="E4" s="19"/>
      <c r="F4" s="19"/>
      <c r="G4" s="19"/>
      <c r="H4" s="19"/>
      <c r="I4" s="19"/>
      <c r="J4" s="19"/>
      <c r="K4" s="19"/>
    </row>
    <row r="6" spans="1:11" ht="15.75" x14ac:dyDescent="0.25">
      <c r="A6" s="11" t="s">
        <v>4</v>
      </c>
    </row>
    <row r="8" spans="1:11" x14ac:dyDescent="0.2">
      <c r="A8" s="10" t="s">
        <v>0</v>
      </c>
      <c r="B8" s="10" t="s">
        <v>1</v>
      </c>
      <c r="C8" s="10" t="s">
        <v>2</v>
      </c>
    </row>
    <row r="9" spans="1:11" x14ac:dyDescent="0.2">
      <c r="A9" s="17">
        <v>42282</v>
      </c>
      <c r="B9" s="16" t="s">
        <v>69</v>
      </c>
      <c r="C9" s="16" t="s">
        <v>3</v>
      </c>
    </row>
    <row r="10" spans="1:11" x14ac:dyDescent="0.2">
      <c r="A10" s="9"/>
      <c r="C10" s="16"/>
    </row>
    <row r="21" spans="1:7" ht="96" customHeight="1" x14ac:dyDescent="0.2">
      <c r="A21" s="18"/>
      <c r="B21" s="18"/>
      <c r="C21" s="18"/>
      <c r="D21" s="18"/>
      <c r="E21" s="18"/>
      <c r="F21" s="18"/>
      <c r="G21" s="18"/>
    </row>
  </sheetData>
  <sheetProtection sheet="1" objects="1" scenarios="1"/>
  <mergeCells count="2">
    <mergeCell ref="A21:G21"/>
    <mergeCell ref="A3:K4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N20"/>
  <sheetViews>
    <sheetView zoomScale="115" zoomScaleNormal="115" workbookViewId="0">
      <selection activeCell="D10" sqref="D10"/>
    </sheetView>
  </sheetViews>
  <sheetFormatPr defaultColWidth="0" defaultRowHeight="15" x14ac:dyDescent="0.2"/>
  <cols>
    <col min="1" max="16" width="9" style="8" customWidth="1"/>
    <col min="17" max="17" width="0" style="8" hidden="1" customWidth="1"/>
    <col min="18" max="16384" width="0" style="8" hidden="1"/>
  </cols>
  <sheetData>
    <row r="1" spans="1:1" x14ac:dyDescent="0.2">
      <c r="A1" s="10" t="s">
        <v>5</v>
      </c>
    </row>
    <row r="2" spans="1:1" x14ac:dyDescent="0.2">
      <c r="A2" s="8" t="s">
        <v>52</v>
      </c>
    </row>
    <row r="3" spans="1:1" x14ac:dyDescent="0.2">
      <c r="A3" s="8" t="s">
        <v>61</v>
      </c>
    </row>
    <row r="4" spans="1:1" x14ac:dyDescent="0.2">
      <c r="A4" s="8" t="s">
        <v>50</v>
      </c>
    </row>
    <row r="5" spans="1:1" x14ac:dyDescent="0.2">
      <c r="A5" s="8" t="s">
        <v>62</v>
      </c>
    </row>
    <row r="6" spans="1:1" x14ac:dyDescent="0.2">
      <c r="A6" s="8" t="s">
        <v>53</v>
      </c>
    </row>
    <row r="8" spans="1:1" x14ac:dyDescent="0.2">
      <c r="A8" s="10" t="s">
        <v>7</v>
      </c>
    </row>
    <row r="9" spans="1:1" x14ac:dyDescent="0.2">
      <c r="A9" s="8" t="s">
        <v>63</v>
      </c>
    </row>
    <row r="10" spans="1:1" x14ac:dyDescent="0.2">
      <c r="A10" s="8" t="s">
        <v>64</v>
      </c>
    </row>
    <row r="11" spans="1:1" x14ac:dyDescent="0.2">
      <c r="A11" s="8" t="s">
        <v>50</v>
      </c>
    </row>
    <row r="12" spans="1:1" x14ac:dyDescent="0.2">
      <c r="A12" s="8" t="s">
        <v>60</v>
      </c>
    </row>
    <row r="13" spans="1:1" x14ac:dyDescent="0.2">
      <c r="A13" s="8" t="s">
        <v>54</v>
      </c>
    </row>
    <row r="14" spans="1:1" x14ac:dyDescent="0.2">
      <c r="A14" s="8" t="s">
        <v>65</v>
      </c>
    </row>
    <row r="16" spans="1:1" x14ac:dyDescent="0.2">
      <c r="A16" s="10" t="s">
        <v>6</v>
      </c>
    </row>
    <row r="17" spans="1:14" ht="18" x14ac:dyDescent="0.2">
      <c r="A17" s="8" t="s">
        <v>67</v>
      </c>
    </row>
    <row r="18" spans="1:14" x14ac:dyDescent="0.2">
      <c r="A18" s="8" t="s">
        <v>66</v>
      </c>
    </row>
    <row r="19" spans="1:14" x14ac:dyDescent="0.2">
      <c r="A19" s="20" t="s">
        <v>55</v>
      </c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</row>
    <row r="20" spans="1:14" x14ac:dyDescent="0.2">
      <c r="A20" s="20"/>
      <c r="B20" s="20"/>
      <c r="C20" s="20"/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20"/>
    </row>
  </sheetData>
  <sheetProtection sheet="1" objects="1" scenarios="1"/>
  <mergeCells count="1">
    <mergeCell ref="A19:N20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W45"/>
  <sheetViews>
    <sheetView zoomScale="70" zoomScaleNormal="70" workbookViewId="0">
      <selection activeCell="G15" sqref="G15"/>
    </sheetView>
  </sheetViews>
  <sheetFormatPr defaultColWidth="0" defaultRowHeight="15" zeroHeight="1" x14ac:dyDescent="0.2"/>
  <cols>
    <col min="1" max="1" width="1" style="13" customWidth="1"/>
    <col min="2" max="2" width="3.625" style="1" customWidth="1"/>
    <col min="3" max="3" width="27.875" style="1" customWidth="1"/>
    <col min="4" max="6" width="9" style="1" customWidth="1"/>
    <col min="7" max="7" width="26.5" style="1" customWidth="1"/>
    <col min="8" max="10" width="9" style="1" customWidth="1"/>
    <col min="11" max="11" width="26.375" style="1" customWidth="1"/>
    <col min="12" max="14" width="9" style="1" customWidth="1"/>
    <col min="15" max="15" width="25.75" style="1" customWidth="1"/>
    <col min="16" max="18" width="9" style="1" customWidth="1"/>
    <col min="19" max="19" width="26" style="1" customWidth="1"/>
    <col min="20" max="21" width="9" style="1" customWidth="1"/>
    <col min="22" max="22" width="3.5" style="1" customWidth="1"/>
    <col min="23" max="23" width="1" style="1" customWidth="1"/>
    <col min="24" max="16384" width="9" style="1" hidden="1"/>
  </cols>
  <sheetData>
    <row r="1" spans="1:23" s="13" customFormat="1" ht="6" customHeight="1" x14ac:dyDescent="0.2">
      <c r="A1" s="14"/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  <c r="V1" s="14"/>
      <c r="W1" s="14"/>
    </row>
    <row r="2" spans="1:23" ht="45" x14ac:dyDescent="0.2">
      <c r="A2" s="14"/>
      <c r="B2" s="22" t="s">
        <v>25</v>
      </c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  <c r="P2" s="22"/>
      <c r="Q2" s="22"/>
      <c r="R2" s="22"/>
      <c r="S2" s="22"/>
      <c r="T2" s="22"/>
      <c r="U2" s="22"/>
      <c r="V2" s="22"/>
      <c r="W2" s="14"/>
    </row>
    <row r="3" spans="1:23" ht="6.6" customHeight="1" x14ac:dyDescent="0.2">
      <c r="A3" s="14"/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</row>
    <row r="4" spans="1:23" s="13" customFormat="1" x14ac:dyDescent="0.2">
      <c r="A4" s="14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14"/>
    </row>
    <row r="5" spans="1:23" x14ac:dyDescent="0.2">
      <c r="A5" s="14"/>
      <c r="C5" s="5" t="s">
        <v>8</v>
      </c>
      <c r="D5" s="2">
        <v>10</v>
      </c>
      <c r="G5" s="21"/>
      <c r="H5" s="21"/>
      <c r="I5" s="21"/>
      <c r="J5" s="21"/>
      <c r="K5" s="21"/>
      <c r="W5" s="14"/>
    </row>
    <row r="6" spans="1:23" ht="13.5" customHeight="1" x14ac:dyDescent="0.2">
      <c r="A6" s="14"/>
      <c r="W6" s="14"/>
    </row>
    <row r="7" spans="1:23" x14ac:dyDescent="0.2">
      <c r="A7" s="14"/>
      <c r="C7" s="5" t="s">
        <v>9</v>
      </c>
      <c r="D7" s="7">
        <v>5</v>
      </c>
      <c r="G7" s="12"/>
      <c r="H7" s="12"/>
      <c r="W7" s="14"/>
    </row>
    <row r="8" spans="1:23" x14ac:dyDescent="0.2">
      <c r="A8" s="14"/>
      <c r="C8" s="5" t="s">
        <v>10</v>
      </c>
      <c r="D8" s="7">
        <v>1.5</v>
      </c>
      <c r="G8" s="12"/>
      <c r="H8" s="12"/>
      <c r="W8" s="14"/>
    </row>
    <row r="9" spans="1:23" x14ac:dyDescent="0.2">
      <c r="A9" s="14"/>
      <c r="C9" s="5" t="s">
        <v>36</v>
      </c>
      <c r="D9" s="2">
        <v>1</v>
      </c>
      <c r="E9" s="6" t="s">
        <v>58</v>
      </c>
      <c r="G9" s="12"/>
      <c r="H9" s="12"/>
      <c r="W9" s="14"/>
    </row>
    <row r="10" spans="1:23" x14ac:dyDescent="0.2">
      <c r="A10" s="14"/>
      <c r="W10" s="14"/>
    </row>
    <row r="11" spans="1:23" x14ac:dyDescent="0.2">
      <c r="A11" s="14"/>
      <c r="C11" s="5" t="s">
        <v>11</v>
      </c>
      <c r="G11" s="5" t="s">
        <v>12</v>
      </c>
      <c r="K11" s="5" t="s">
        <v>13</v>
      </c>
      <c r="O11" s="5" t="s">
        <v>14</v>
      </c>
      <c r="S11" s="5" t="s">
        <v>15</v>
      </c>
      <c r="W11" s="14"/>
    </row>
    <row r="12" spans="1:23" x14ac:dyDescent="0.2">
      <c r="A12" s="14"/>
      <c r="C12" s="5" t="s">
        <v>16</v>
      </c>
      <c r="D12" s="2">
        <v>150</v>
      </c>
      <c r="G12" s="5" t="s">
        <v>16</v>
      </c>
      <c r="H12" s="2">
        <v>1001</v>
      </c>
      <c r="K12" s="5" t="s">
        <v>16</v>
      </c>
      <c r="L12" s="2">
        <v>15</v>
      </c>
      <c r="O12" s="5" t="s">
        <v>16</v>
      </c>
      <c r="P12" s="2">
        <v>200</v>
      </c>
      <c r="S12" s="5" t="s">
        <v>16</v>
      </c>
      <c r="T12" s="2">
        <v>200</v>
      </c>
      <c r="W12" s="14"/>
    </row>
    <row r="13" spans="1:23" x14ac:dyDescent="0.2">
      <c r="A13" s="14"/>
      <c r="C13" s="5" t="s">
        <v>51</v>
      </c>
      <c r="D13" s="2">
        <v>5</v>
      </c>
      <c r="G13" s="5" t="s">
        <v>51</v>
      </c>
      <c r="H13" s="2">
        <v>0</v>
      </c>
      <c r="K13" s="5" t="s">
        <v>51</v>
      </c>
      <c r="L13" s="2">
        <v>55</v>
      </c>
      <c r="O13" s="5" t="s">
        <v>51</v>
      </c>
      <c r="P13" s="2">
        <v>25</v>
      </c>
      <c r="S13" s="5" t="s">
        <v>51</v>
      </c>
      <c r="T13" s="2">
        <v>25</v>
      </c>
      <c r="W13" s="14"/>
    </row>
    <row r="14" spans="1:23" hidden="1" x14ac:dyDescent="0.2">
      <c r="A14" s="14"/>
      <c r="C14" s="1" t="s">
        <v>17</v>
      </c>
      <c r="D14" s="1">
        <f>D12*(1-(D13/100))</f>
        <v>142.5</v>
      </c>
      <c r="G14" s="1" t="s">
        <v>17</v>
      </c>
      <c r="H14" s="1">
        <f>H12*(1-(H13/100))</f>
        <v>1001</v>
      </c>
      <c r="K14" s="5" t="s">
        <v>17</v>
      </c>
      <c r="L14" s="1">
        <f>L12*(1-(L13/100))</f>
        <v>6.7499999999999991</v>
      </c>
      <c r="O14" s="5" t="s">
        <v>17</v>
      </c>
      <c r="P14" s="1">
        <f>P12*(1-(P13/100))</f>
        <v>150</v>
      </c>
      <c r="S14" s="5" t="s">
        <v>17</v>
      </c>
      <c r="T14" s="1">
        <f>T12*(1-(T13/100))</f>
        <v>150</v>
      </c>
      <c r="W14" s="14"/>
    </row>
    <row r="15" spans="1:23" x14ac:dyDescent="0.2">
      <c r="A15" s="14"/>
      <c r="G15" s="5" t="s">
        <v>70</v>
      </c>
      <c r="H15" s="2">
        <v>1</v>
      </c>
      <c r="K15" s="5" t="s">
        <v>70</v>
      </c>
      <c r="L15" s="2">
        <v>1</v>
      </c>
      <c r="O15" s="5" t="s">
        <v>70</v>
      </c>
      <c r="P15" s="2">
        <v>1</v>
      </c>
      <c r="S15" s="5" t="s">
        <v>70</v>
      </c>
      <c r="T15" s="2">
        <v>1</v>
      </c>
      <c r="W15" s="14"/>
    </row>
    <row r="16" spans="1:23" x14ac:dyDescent="0.2">
      <c r="A16" s="14"/>
      <c r="E16" s="4" t="s">
        <v>18</v>
      </c>
      <c r="G16" s="6" t="s">
        <v>19</v>
      </c>
      <c r="H16" s="6">
        <f>H14/(100*D7*D8)</f>
        <v>1.3346666666666667</v>
      </c>
      <c r="I16" s="4" t="s">
        <v>18</v>
      </c>
      <c r="K16" s="6" t="s">
        <v>19</v>
      </c>
      <c r="L16" s="6">
        <f>L14/(100*D7*D8)</f>
        <v>8.9999999999999993E-3</v>
      </c>
      <c r="M16" s="4" t="s">
        <v>18</v>
      </c>
      <c r="O16" s="6" t="s">
        <v>19</v>
      </c>
      <c r="P16" s="6">
        <f>P14/(100*$D$7*$D$8)</f>
        <v>0.2</v>
      </c>
      <c r="Q16" s="4" t="s">
        <v>18</v>
      </c>
      <c r="S16" s="6" t="s">
        <v>19</v>
      </c>
      <c r="T16" s="6">
        <f>T14/(100*$D$7*$D$8)</f>
        <v>0.2</v>
      </c>
      <c r="U16" s="4" t="s">
        <v>18</v>
      </c>
      <c r="W16" s="14"/>
    </row>
    <row r="17" spans="1:23" x14ac:dyDescent="0.2">
      <c r="A17" s="14"/>
      <c r="C17" s="4" t="s">
        <v>26</v>
      </c>
      <c r="D17" s="3">
        <f>D14/(100*D7*D8)</f>
        <v>0.19</v>
      </c>
      <c r="E17" s="3">
        <f>D17</f>
        <v>0.19</v>
      </c>
      <c r="G17" s="4" t="s">
        <v>27</v>
      </c>
      <c r="H17" s="3">
        <f>$H$16+($D$17*EXP($H$15*(-LN(2)/$D$9)))</f>
        <v>1.4296666666666666</v>
      </c>
      <c r="I17" s="3">
        <f>H17</f>
        <v>1.4296666666666666</v>
      </c>
      <c r="K17" s="4" t="s">
        <v>28</v>
      </c>
      <c r="L17" s="3">
        <f>L16+$H$17*EXP((L15)*(-LN(2)/$D$9))</f>
        <v>0.72383333333333333</v>
      </c>
      <c r="M17" s="3">
        <f>L17</f>
        <v>0.72383333333333333</v>
      </c>
      <c r="O17" s="4" t="s">
        <v>29</v>
      </c>
      <c r="P17" s="3">
        <f>P16+$L$17*EXP((P15)*(-LN(2)/$D$9))</f>
        <v>0.56191666666666662</v>
      </c>
      <c r="Q17" s="3">
        <f>P17</f>
        <v>0.56191666666666662</v>
      </c>
      <c r="S17" s="4" t="s">
        <v>30</v>
      </c>
      <c r="T17" s="3">
        <f>T16+$P$17*EXP((T15)*(-LN(2)/$D$9))</f>
        <v>0.48095833333333332</v>
      </c>
      <c r="U17" s="3">
        <f>T17</f>
        <v>0.48095833333333332</v>
      </c>
      <c r="W17" s="14"/>
    </row>
    <row r="18" spans="1:23" x14ac:dyDescent="0.2">
      <c r="A18" s="14"/>
      <c r="C18" s="2">
        <v>1</v>
      </c>
      <c r="D18" s="3">
        <f>$D$17*EXP(C18*(-LN(2)/$D$9))</f>
        <v>9.5000000000000001E-2</v>
      </c>
      <c r="E18" s="3">
        <f>E$17*($D$9/(C18*LN(2))*(1-EXP(-C18*LN(2)/$D$9)))</f>
        <v>0.13705602888445154</v>
      </c>
      <c r="G18" s="4">
        <f>C18</f>
        <v>1</v>
      </c>
      <c r="H18" s="3">
        <f t="shared" ref="H18:H26" si="0">$H$17*EXP(G18*(-LN(2)/$D$9))</f>
        <v>0.71483333333333332</v>
      </c>
      <c r="I18" s="3">
        <f>I$17*($D$9/(G18*LN(2))*(1-EXP(-G18*LN(2)/$D$9)))</f>
        <v>1.0312865050621274</v>
      </c>
      <c r="K18" s="4">
        <f>G18</f>
        <v>1</v>
      </c>
      <c r="L18" s="3">
        <f t="shared" ref="L18:L26" si="1">$L$17*EXP(K18*(-LN(2)/$D$9))</f>
        <v>0.36191666666666666</v>
      </c>
      <c r="M18" s="3">
        <f>M$17*($D$9/(K18*LN(2))*(1-EXP(-K18*LN(2)/$D$9)))</f>
        <v>0.522135380215064</v>
      </c>
      <c r="O18" s="4">
        <f>K18</f>
        <v>1</v>
      </c>
      <c r="P18" s="3">
        <f t="shared" ref="P18:P26" si="2">$P$17*EXP(O18*(-LN(2)/$D$9))</f>
        <v>0.28095833333333331</v>
      </c>
      <c r="Q18" s="3">
        <f>Q$17*($D$9/(O18*LN(2))*(1-EXP(-O18*LN(2)/$D$9)))</f>
        <v>0.40533719419642833</v>
      </c>
      <c r="S18" s="4">
        <f>O18</f>
        <v>1</v>
      </c>
      <c r="T18" s="3">
        <f t="shared" ref="T18:T26" si="3">$T$17*EXP(S18*(-LN(2)/$D$9))</f>
        <v>0.24047916666666666</v>
      </c>
      <c r="U18" s="3">
        <f>U$17*($D$9/(S18*LN(2))*(1-EXP(-S18*LN(2)/$D$9)))</f>
        <v>0.34693810118711049</v>
      </c>
      <c r="W18" s="14"/>
    </row>
    <row r="19" spans="1:23" x14ac:dyDescent="0.2">
      <c r="A19" s="14"/>
      <c r="C19" s="2">
        <v>2</v>
      </c>
      <c r="D19" s="3">
        <f t="shared" ref="D19:D26" si="4">$D$17*EXP(C19*(-LN(2)/$D$9))</f>
        <v>4.7500000000000001E-2</v>
      </c>
      <c r="E19" s="3">
        <f t="shared" ref="E19:E26" si="5">E$17*($D$9/(C19*LN(2))*(1-EXP(-C19*LN(2)/$D$9)))</f>
        <v>0.10279202166333863</v>
      </c>
      <c r="G19" s="4">
        <f t="shared" ref="G19:G26" si="6">C19</f>
        <v>2</v>
      </c>
      <c r="H19" s="3">
        <f t="shared" si="0"/>
        <v>0.35741666666666666</v>
      </c>
      <c r="I19" s="3">
        <f t="shared" ref="I19:I26" si="7">I$17*($D$9/(G19*LN(2))*(1-EXP(-G19*LN(2)/$D$9)))</f>
        <v>0.77346487879659542</v>
      </c>
      <c r="K19" s="4">
        <f t="shared" ref="K19:K26" si="8">G19</f>
        <v>2</v>
      </c>
      <c r="L19" s="3">
        <f t="shared" si="1"/>
        <v>0.18095833333333333</v>
      </c>
      <c r="M19" s="3">
        <f t="shared" ref="M19:M26" si="9">M$17*($D$9/(K19*LN(2))*(1-EXP(-K19*LN(2)/$D$9)))</f>
        <v>0.39160153516129798</v>
      </c>
      <c r="O19" s="4">
        <f t="shared" ref="O19:O26" si="10">K19</f>
        <v>2</v>
      </c>
      <c r="P19" s="3">
        <f t="shared" si="2"/>
        <v>0.14047916666666665</v>
      </c>
      <c r="Q19" s="3">
        <f t="shared" ref="Q19:Q26" si="11">Q$17*($D$9/(O19*LN(2))*(1-EXP(-O19*LN(2)/$D$9)))</f>
        <v>0.30400289564732119</v>
      </c>
      <c r="S19" s="4">
        <f t="shared" ref="S19:S26" si="12">O19</f>
        <v>2</v>
      </c>
      <c r="T19" s="3">
        <f t="shared" si="3"/>
        <v>0.12023958333333333</v>
      </c>
      <c r="U19" s="3">
        <f t="shared" ref="U19:U26" si="13">U$17*($D$9/(S19*LN(2))*(1-EXP(-S19*LN(2)/$D$9)))</f>
        <v>0.26020357589033283</v>
      </c>
      <c r="W19" s="14"/>
    </row>
    <row r="20" spans="1:23" x14ac:dyDescent="0.2">
      <c r="A20" s="14"/>
      <c r="C20" s="2">
        <v>4</v>
      </c>
      <c r="D20" s="3">
        <f t="shared" si="4"/>
        <v>1.1875E-2</v>
      </c>
      <c r="E20" s="3">
        <f t="shared" si="5"/>
        <v>6.4245013539586657E-2</v>
      </c>
      <c r="G20" s="4">
        <f t="shared" si="6"/>
        <v>4</v>
      </c>
      <c r="H20" s="3">
        <f t="shared" si="0"/>
        <v>8.9354166666666665E-2</v>
      </c>
      <c r="I20" s="3">
        <f t="shared" si="7"/>
        <v>0.48341554924787217</v>
      </c>
      <c r="K20" s="4">
        <f t="shared" si="8"/>
        <v>4</v>
      </c>
      <c r="L20" s="3">
        <f t="shared" si="1"/>
        <v>4.5239583333333333E-2</v>
      </c>
      <c r="M20" s="3">
        <f t="shared" si="9"/>
        <v>0.24475095947581124</v>
      </c>
      <c r="O20" s="4">
        <f t="shared" si="10"/>
        <v>4</v>
      </c>
      <c r="P20" s="3">
        <f t="shared" si="2"/>
        <v>3.5119791666666664E-2</v>
      </c>
      <c r="Q20" s="3">
        <f t="shared" si="11"/>
        <v>0.19000180977957576</v>
      </c>
      <c r="S20" s="4">
        <f t="shared" si="12"/>
        <v>4</v>
      </c>
      <c r="T20" s="3">
        <f t="shared" si="3"/>
        <v>3.0059895833333333E-2</v>
      </c>
      <c r="U20" s="3">
        <f t="shared" si="13"/>
        <v>0.16262723493145803</v>
      </c>
      <c r="W20" s="14"/>
    </row>
    <row r="21" spans="1:23" x14ac:dyDescent="0.2">
      <c r="A21" s="14"/>
      <c r="C21" s="2">
        <v>7</v>
      </c>
      <c r="D21" s="3">
        <f t="shared" si="4"/>
        <v>1.4843750000000005E-3</v>
      </c>
      <c r="E21" s="3">
        <f t="shared" si="5"/>
        <v>3.8852936759654788E-2</v>
      </c>
      <c r="G21" s="4">
        <f t="shared" si="6"/>
        <v>7</v>
      </c>
      <c r="H21" s="3">
        <f t="shared" si="0"/>
        <v>1.1169270833333335E-2</v>
      </c>
      <c r="I21" s="3">
        <f t="shared" si="7"/>
        <v>0.29235130835466555</v>
      </c>
      <c r="K21" s="4">
        <f t="shared" si="8"/>
        <v>7</v>
      </c>
      <c r="L21" s="3">
        <f t="shared" si="1"/>
        <v>5.6549479166666675E-3</v>
      </c>
      <c r="M21" s="3">
        <f t="shared" si="9"/>
        <v>0.14801605644489538</v>
      </c>
      <c r="O21" s="4">
        <f t="shared" si="10"/>
        <v>7</v>
      </c>
      <c r="P21" s="3">
        <f t="shared" si="2"/>
        <v>4.3899739583333338E-3</v>
      </c>
      <c r="Q21" s="3">
        <f t="shared" si="11"/>
        <v>0.11490585639050535</v>
      </c>
      <c r="S21" s="4">
        <f t="shared" si="12"/>
        <v>7</v>
      </c>
      <c r="T21" s="3">
        <f t="shared" si="3"/>
        <v>3.7574869791666674E-3</v>
      </c>
      <c r="U21" s="3">
        <f t="shared" si="13"/>
        <v>9.8350756363310352E-2</v>
      </c>
      <c r="W21" s="14"/>
    </row>
    <row r="22" spans="1:23" x14ac:dyDescent="0.2">
      <c r="A22" s="14"/>
      <c r="C22" s="2">
        <v>14</v>
      </c>
      <c r="D22" s="3">
        <f t="shared" si="4"/>
        <v>1.1596679687500005E-5</v>
      </c>
      <c r="E22" s="3">
        <f t="shared" si="5"/>
        <v>1.9578237664044797E-2</v>
      </c>
      <c r="G22" s="4">
        <f t="shared" si="6"/>
        <v>14</v>
      </c>
      <c r="H22" s="3">
        <f t="shared" si="0"/>
        <v>8.7259928385416706E-5</v>
      </c>
      <c r="I22" s="3">
        <f t="shared" si="7"/>
        <v>0.14731765147559323</v>
      </c>
      <c r="K22" s="4">
        <f t="shared" si="8"/>
        <v>14</v>
      </c>
      <c r="L22" s="3">
        <f t="shared" si="1"/>
        <v>4.4179280598958353E-5</v>
      </c>
      <c r="M22" s="3">
        <f t="shared" si="9"/>
        <v>7.4586215942935574E-2</v>
      </c>
      <c r="O22" s="4">
        <f t="shared" si="10"/>
        <v>14</v>
      </c>
      <c r="P22" s="3">
        <f t="shared" si="2"/>
        <v>3.4296671549479177E-5</v>
      </c>
      <c r="Q22" s="3">
        <f t="shared" si="11"/>
        <v>5.7901779196778094E-2</v>
      </c>
      <c r="S22" s="4">
        <f t="shared" si="12"/>
        <v>14</v>
      </c>
      <c r="T22" s="3">
        <f t="shared" si="3"/>
        <v>2.9355367024739596E-5</v>
      </c>
      <c r="U22" s="3">
        <f t="shared" si="13"/>
        <v>4.9559560823699361E-2</v>
      </c>
      <c r="W22" s="14"/>
    </row>
    <row r="23" spans="1:23" x14ac:dyDescent="0.2">
      <c r="A23" s="14"/>
      <c r="C23" s="2">
        <v>21</v>
      </c>
      <c r="D23" s="3">
        <f t="shared" si="4"/>
        <v>9.0599060058593738E-8</v>
      </c>
      <c r="E23" s="3">
        <f t="shared" si="5"/>
        <v>1.3052948907718496E-2</v>
      </c>
      <c r="G23" s="4">
        <f>C23</f>
        <v>21</v>
      </c>
      <c r="H23" s="3">
        <f t="shared" si="0"/>
        <v>6.8171819051106759E-7</v>
      </c>
      <c r="I23" s="3">
        <f t="shared" si="7"/>
        <v>9.8217715552990567E-2</v>
      </c>
      <c r="K23" s="4">
        <f t="shared" si="8"/>
        <v>21</v>
      </c>
      <c r="L23" s="3">
        <f t="shared" si="1"/>
        <v>3.4515062967936192E-7</v>
      </c>
      <c r="M23" s="3">
        <f t="shared" si="9"/>
        <v>4.9727155356334582E-2</v>
      </c>
      <c r="O23" s="4">
        <f t="shared" si="10"/>
        <v>21</v>
      </c>
      <c r="P23" s="3">
        <f t="shared" si="2"/>
        <v>2.6794274648030591E-7</v>
      </c>
      <c r="Q23" s="3">
        <f t="shared" si="11"/>
        <v>3.8603523896818336E-2</v>
      </c>
      <c r="S23" s="4">
        <f t="shared" si="12"/>
        <v>21</v>
      </c>
      <c r="T23" s="3">
        <f t="shared" si="3"/>
        <v>2.2933880488077796E-7</v>
      </c>
      <c r="U23" s="3">
        <f t="shared" si="13"/>
        <v>3.3041708167060216E-2</v>
      </c>
      <c r="W23" s="14"/>
    </row>
    <row r="24" spans="1:23" x14ac:dyDescent="0.2">
      <c r="A24" s="14"/>
      <c r="C24" s="2">
        <v>28</v>
      </c>
      <c r="D24" s="3">
        <f t="shared" si="4"/>
        <v>7.0780515670776451E-10</v>
      </c>
      <c r="E24" s="3">
        <f t="shared" si="5"/>
        <v>9.7897163124198595E-3</v>
      </c>
      <c r="G24" s="4">
        <f>C24</f>
        <v>28</v>
      </c>
      <c r="H24" s="3">
        <f t="shared" si="0"/>
        <v>5.3259233633677222E-9</v>
      </c>
      <c r="I24" s="3">
        <f t="shared" si="7"/>
        <v>7.3663321515734695E-2</v>
      </c>
      <c r="K24" s="4">
        <f t="shared" si="8"/>
        <v>28</v>
      </c>
      <c r="L24" s="3">
        <f t="shared" si="1"/>
        <v>2.6964892943700183E-9</v>
      </c>
      <c r="M24" s="3">
        <f t="shared" si="9"/>
        <v>3.7295384162139872E-2</v>
      </c>
      <c r="O24" s="4">
        <f t="shared" si="10"/>
        <v>28</v>
      </c>
      <c r="P24" s="3">
        <f t="shared" si="2"/>
        <v>2.0933027068773929E-9</v>
      </c>
      <c r="Q24" s="3">
        <f t="shared" si="11"/>
        <v>2.8952656620459257E-2</v>
      </c>
      <c r="S24" s="4">
        <f t="shared" si="12"/>
        <v>28</v>
      </c>
      <c r="T24" s="3">
        <f t="shared" si="3"/>
        <v>1.7917094131310801E-9</v>
      </c>
      <c r="U24" s="3">
        <f t="shared" si="13"/>
        <v>2.4781292849618955E-2</v>
      </c>
      <c r="W24" s="14"/>
    </row>
    <row r="25" spans="1:23" x14ac:dyDescent="0.2">
      <c r="A25" s="14"/>
      <c r="C25" s="2">
        <v>48</v>
      </c>
      <c r="D25" s="3">
        <f t="shared" si="4"/>
        <v>6.7501559897209716E-16</v>
      </c>
      <c r="E25" s="3">
        <f t="shared" si="5"/>
        <v>5.7106678701854601E-3</v>
      </c>
      <c r="G25" s="4">
        <f t="shared" si="6"/>
        <v>48</v>
      </c>
      <c r="H25" s="3">
        <f t="shared" si="0"/>
        <v>5.0791963227917977E-15</v>
      </c>
      <c r="I25" s="3">
        <f t="shared" si="7"/>
        <v>4.2970271044255152E-2</v>
      </c>
      <c r="K25" s="4">
        <f t="shared" si="8"/>
        <v>48</v>
      </c>
      <c r="L25" s="3">
        <f t="shared" si="1"/>
        <v>2.5715725845051034E-15</v>
      </c>
      <c r="M25" s="3">
        <f t="shared" si="9"/>
        <v>2.1755640842294258E-2</v>
      </c>
      <c r="O25" s="4">
        <f t="shared" si="10"/>
        <v>48</v>
      </c>
      <c r="P25" s="3">
        <f t="shared" si="2"/>
        <v>1.9963290280126539E-15</v>
      </c>
      <c r="Q25" s="3">
        <f t="shared" si="11"/>
        <v>1.6889049758184452E-2</v>
      </c>
      <c r="S25" s="4">
        <f t="shared" si="12"/>
        <v>48</v>
      </c>
      <c r="T25" s="3">
        <f t="shared" si="3"/>
        <v>1.7087072497664291E-15</v>
      </c>
      <c r="U25" s="3">
        <f t="shared" si="13"/>
        <v>1.4455754216129553E-2</v>
      </c>
      <c r="W25" s="14"/>
    </row>
    <row r="26" spans="1:23" x14ac:dyDescent="0.2">
      <c r="A26" s="14"/>
      <c r="C26" s="2">
        <v>100</v>
      </c>
      <c r="D26" s="3">
        <f t="shared" si="4"/>
        <v>1.49883571991992E-31</v>
      </c>
      <c r="E26" s="3">
        <f t="shared" si="5"/>
        <v>2.7411205776890304E-3</v>
      </c>
      <c r="G26" s="4">
        <f t="shared" si="6"/>
        <v>100</v>
      </c>
      <c r="H26" s="3">
        <f t="shared" si="0"/>
        <v>1.1278081408309713E-30</v>
      </c>
      <c r="I26" s="3">
        <f t="shared" si="7"/>
        <v>2.0625730101242544E-2</v>
      </c>
      <c r="K26" s="4">
        <f t="shared" si="8"/>
        <v>100</v>
      </c>
      <c r="L26" s="3">
        <f t="shared" si="1"/>
        <v>5.7100381856247474E-31</v>
      </c>
      <c r="M26" s="3">
        <f t="shared" si="9"/>
        <v>1.044270760430128E-2</v>
      </c>
      <c r="O26" s="4">
        <f t="shared" si="10"/>
        <v>100</v>
      </c>
      <c r="P26" s="3">
        <f t="shared" si="2"/>
        <v>4.4327409032543948E-31</v>
      </c>
      <c r="Q26" s="3">
        <f t="shared" si="11"/>
        <v>8.1067438839285653E-3</v>
      </c>
      <c r="S26" s="4">
        <f t="shared" si="12"/>
        <v>100</v>
      </c>
      <c r="T26" s="3">
        <f t="shared" si="3"/>
        <v>3.7940922620692185E-31</v>
      </c>
      <c r="U26" s="3">
        <f t="shared" si="13"/>
        <v>6.9387620237422098E-3</v>
      </c>
      <c r="W26" s="14"/>
    </row>
    <row r="27" spans="1:23" x14ac:dyDescent="0.2">
      <c r="A27" s="14"/>
      <c r="W27" s="14"/>
    </row>
    <row r="28" spans="1:23" x14ac:dyDescent="0.2">
      <c r="A28" s="14"/>
      <c r="C28" s="5" t="s">
        <v>20</v>
      </c>
      <c r="G28" s="5" t="s">
        <v>21</v>
      </c>
      <c r="K28" s="5" t="s">
        <v>22</v>
      </c>
      <c r="O28" s="5" t="s">
        <v>23</v>
      </c>
      <c r="S28" s="5" t="s">
        <v>24</v>
      </c>
      <c r="W28" s="14"/>
    </row>
    <row r="29" spans="1:23" x14ac:dyDescent="0.2">
      <c r="A29" s="14"/>
      <c r="C29" s="5" t="s">
        <v>16</v>
      </c>
      <c r="D29" s="2">
        <v>200</v>
      </c>
      <c r="G29" s="5" t="s">
        <v>16</v>
      </c>
      <c r="H29" s="2">
        <v>200</v>
      </c>
      <c r="K29" s="5" t="s">
        <v>16</v>
      </c>
      <c r="L29" s="2">
        <v>200</v>
      </c>
      <c r="O29" s="5" t="s">
        <v>16</v>
      </c>
      <c r="P29" s="2">
        <v>200</v>
      </c>
      <c r="S29" s="5" t="s">
        <v>16</v>
      </c>
      <c r="T29" s="2">
        <v>200</v>
      </c>
      <c r="W29" s="14"/>
    </row>
    <row r="30" spans="1:23" x14ac:dyDescent="0.2">
      <c r="A30" s="14"/>
      <c r="C30" s="5" t="s">
        <v>51</v>
      </c>
      <c r="D30" s="2">
        <v>25</v>
      </c>
      <c r="G30" s="5" t="s">
        <v>51</v>
      </c>
      <c r="H30" s="2">
        <v>25</v>
      </c>
      <c r="K30" s="5" t="s">
        <v>51</v>
      </c>
      <c r="L30" s="2">
        <v>25</v>
      </c>
      <c r="O30" s="5" t="s">
        <v>51</v>
      </c>
      <c r="P30" s="2">
        <v>25</v>
      </c>
      <c r="S30" s="5" t="s">
        <v>51</v>
      </c>
      <c r="T30" s="2">
        <v>10</v>
      </c>
      <c r="W30" s="14"/>
    </row>
    <row r="31" spans="1:23" hidden="1" x14ac:dyDescent="0.2">
      <c r="A31" s="14"/>
      <c r="C31" s="5" t="s">
        <v>17</v>
      </c>
      <c r="D31" s="1">
        <f>D29*(1-(D30/100))</f>
        <v>150</v>
      </c>
      <c r="G31" s="5" t="s">
        <v>17</v>
      </c>
      <c r="H31" s="1">
        <f>H29*(1-(H30/100))</f>
        <v>150</v>
      </c>
      <c r="K31" s="5" t="s">
        <v>17</v>
      </c>
      <c r="L31" s="1">
        <f>L29*(1-(L30/100))</f>
        <v>150</v>
      </c>
      <c r="O31" s="5" t="s">
        <v>17</v>
      </c>
      <c r="P31" s="1">
        <f>P29*(1-(P30/100))</f>
        <v>150</v>
      </c>
      <c r="S31" s="5" t="s">
        <v>17</v>
      </c>
      <c r="T31" s="1">
        <f>T29*(1-(T30/100))</f>
        <v>180</v>
      </c>
      <c r="W31" s="14"/>
    </row>
    <row r="32" spans="1:23" x14ac:dyDescent="0.2">
      <c r="A32" s="14"/>
      <c r="C32" s="5" t="s">
        <v>70</v>
      </c>
      <c r="D32" s="2">
        <v>1</v>
      </c>
      <c r="G32" s="5" t="s">
        <v>70</v>
      </c>
      <c r="H32" s="2">
        <v>1</v>
      </c>
      <c r="K32" s="5" t="s">
        <v>70</v>
      </c>
      <c r="L32" s="2">
        <v>1</v>
      </c>
      <c r="O32" s="5" t="s">
        <v>70</v>
      </c>
      <c r="P32" s="2">
        <v>1</v>
      </c>
      <c r="S32" s="5" t="s">
        <v>70</v>
      </c>
      <c r="T32" s="2">
        <v>1</v>
      </c>
      <c r="W32" s="14"/>
    </row>
    <row r="33" spans="1:23" x14ac:dyDescent="0.2">
      <c r="A33" s="14"/>
      <c r="C33" s="6" t="s">
        <v>19</v>
      </c>
      <c r="D33" s="6">
        <f>D31/(100*$D$7*$D$8)</f>
        <v>0.2</v>
      </c>
      <c r="E33" s="4" t="s">
        <v>18</v>
      </c>
      <c r="G33" s="6" t="s">
        <v>19</v>
      </c>
      <c r="H33" s="6">
        <f>H31/(100*$D$7*$D$8)</f>
        <v>0.2</v>
      </c>
      <c r="I33" s="4" t="s">
        <v>18</v>
      </c>
      <c r="K33" s="6" t="s">
        <v>19</v>
      </c>
      <c r="L33" s="6">
        <f>L31/(100*$D$7*$D$8)</f>
        <v>0.2</v>
      </c>
      <c r="M33" s="4" t="s">
        <v>18</v>
      </c>
      <c r="O33" s="6" t="s">
        <v>19</v>
      </c>
      <c r="P33" s="6">
        <f>P31/(100*$D$7*$D$8)</f>
        <v>0.2</v>
      </c>
      <c r="Q33" s="4" t="s">
        <v>18</v>
      </c>
      <c r="S33" s="6" t="s">
        <v>19</v>
      </c>
      <c r="T33" s="6">
        <f>T31/(100*$D$7*$D$8)</f>
        <v>0.24</v>
      </c>
      <c r="U33" s="4" t="s">
        <v>18</v>
      </c>
      <c r="W33" s="14"/>
    </row>
    <row r="34" spans="1:23" x14ac:dyDescent="0.2">
      <c r="A34" s="14"/>
      <c r="C34" s="4" t="s">
        <v>31</v>
      </c>
      <c r="D34" s="3">
        <f>D33+$T$17*EXP((D32)*(-LN(2)/$D$9))</f>
        <v>0.44047916666666664</v>
      </c>
      <c r="E34" s="3">
        <f>D34</f>
        <v>0.44047916666666664</v>
      </c>
      <c r="G34" s="4" t="s">
        <v>32</v>
      </c>
      <c r="H34" s="3">
        <f>H33+$D$34*EXP((H32)*(-LN(2)/$D$9))</f>
        <v>0.42023958333333333</v>
      </c>
      <c r="I34" s="3">
        <f>H34</f>
        <v>0.42023958333333333</v>
      </c>
      <c r="K34" s="4" t="s">
        <v>33</v>
      </c>
      <c r="L34" s="3">
        <f>L33+$H$34*EXP((L32)*(-LN(2)/$D$9))</f>
        <v>0.41011979166666668</v>
      </c>
      <c r="M34" s="3">
        <f>L34</f>
        <v>0.41011979166666668</v>
      </c>
      <c r="O34" s="4" t="s">
        <v>34</v>
      </c>
      <c r="P34" s="3">
        <f>P33+$L$34*EXP((P32)*(-LN(2)/$D$9))</f>
        <v>0.40505989583333335</v>
      </c>
      <c r="Q34" s="3">
        <f>P34</f>
        <v>0.40505989583333335</v>
      </c>
      <c r="S34" s="4" t="s">
        <v>35</v>
      </c>
      <c r="T34" s="3">
        <f>T33+$P$34*EXP((T32)*(-LN(2)/$D$9))</f>
        <v>0.44252994791666667</v>
      </c>
      <c r="U34" s="3">
        <f>T34</f>
        <v>0.44252994791666667</v>
      </c>
      <c r="W34" s="14"/>
    </row>
    <row r="35" spans="1:23" x14ac:dyDescent="0.2">
      <c r="A35" s="14"/>
      <c r="C35" s="4">
        <f t="shared" ref="C35:C43" si="14">C18</f>
        <v>1</v>
      </c>
      <c r="D35" s="3">
        <f t="shared" ref="D35:D43" si="15">$D$34*EXP(C35*(-LN(2)/$D$9))</f>
        <v>0.22023958333333332</v>
      </c>
      <c r="E35" s="3">
        <f>E$34*($D$9/(C35*LN(2))*(1-EXP(-C35*LN(2)/$D$9)))</f>
        <v>0.3177385546824516</v>
      </c>
      <c r="G35" s="4">
        <f t="shared" ref="G35:G43" si="16">G18</f>
        <v>1</v>
      </c>
      <c r="H35" s="3">
        <f t="shared" ref="H35:H43" si="17">$H$34*EXP(G35*(-LN(2)/$D$9))</f>
        <v>0.21011979166666667</v>
      </c>
      <c r="I35" s="3">
        <f t="shared" ref="I35:I43" si="18">I$34*($D$9/(G35*LN(2))*(1-EXP(-G35*LN(2)/$D$9)))</f>
        <v>0.30313878143012213</v>
      </c>
      <c r="K35" s="4">
        <f t="shared" ref="K35:K43" si="19">K18</f>
        <v>1</v>
      </c>
      <c r="L35" s="3">
        <f t="shared" ref="L35:L43" si="20">$L$34*EXP(K35*(-LN(2)/$D$9))</f>
        <v>0.20505989583333334</v>
      </c>
      <c r="M35" s="3">
        <f t="shared" ref="M35:M43" si="21">M$34*($D$9/(K35*LN(2))*(1-EXP(-K35*LN(2)/$D$9)))</f>
        <v>0.29583889480395742</v>
      </c>
      <c r="O35" s="4">
        <f t="shared" ref="O35:O43" si="22">O18</f>
        <v>1</v>
      </c>
      <c r="P35" s="3">
        <f t="shared" ref="P35:P43" si="23">$P$34*EXP(O35*(-LN(2)/$D$9))</f>
        <v>0.20252994791666667</v>
      </c>
      <c r="Q35" s="3">
        <f t="shared" ref="Q35:Q43" si="24">Q$34*($D$9/(O35*LN(2))*(1-EXP(-O35*LN(2)/$D$9)))</f>
        <v>0.29218895149087504</v>
      </c>
      <c r="S35" s="4">
        <f t="shared" ref="S35:S43" si="25">S18</f>
        <v>1</v>
      </c>
      <c r="T35" s="3">
        <f t="shared" ref="T35:T43" si="26">$T$34*EXP(S35*(-LN(2)/$D$9))</f>
        <v>0.22126497395833333</v>
      </c>
      <c r="U35" s="3">
        <f t="shared" ref="U35:U43" si="27">U$34*($D$9/(S35*LN(2))*(1-EXP(-S35*LN(2)/$D$9)))</f>
        <v>0.31921788065211315</v>
      </c>
      <c r="W35" s="14"/>
    </row>
    <row r="36" spans="1:23" x14ac:dyDescent="0.2">
      <c r="A36" s="14"/>
      <c r="C36" s="4">
        <f t="shared" si="14"/>
        <v>2</v>
      </c>
      <c r="D36" s="3">
        <f t="shared" si="15"/>
        <v>0.11011979166666666</v>
      </c>
      <c r="E36" s="3">
        <f t="shared" ref="E36:E43" si="28">E$34*($D$9/(C36*LN(2))*(1-EXP(-C36*LN(2)/$D$9)))</f>
        <v>0.23830391601183865</v>
      </c>
      <c r="G36" s="4">
        <f t="shared" si="16"/>
        <v>2</v>
      </c>
      <c r="H36" s="3">
        <f t="shared" si="17"/>
        <v>0.10505989583333333</v>
      </c>
      <c r="I36" s="3">
        <f t="shared" si="18"/>
        <v>0.22735408607259158</v>
      </c>
      <c r="K36" s="4">
        <f t="shared" si="19"/>
        <v>2</v>
      </c>
      <c r="L36" s="3">
        <f t="shared" si="20"/>
        <v>0.10252994791666667</v>
      </c>
      <c r="M36" s="3">
        <f t="shared" si="21"/>
        <v>0.22187917110296804</v>
      </c>
      <c r="O36" s="4">
        <f t="shared" si="22"/>
        <v>2</v>
      </c>
      <c r="P36" s="3">
        <f t="shared" si="23"/>
        <v>0.10126497395833334</v>
      </c>
      <c r="Q36" s="3">
        <f t="shared" si="24"/>
        <v>0.21914171361815626</v>
      </c>
      <c r="S36" s="4">
        <f t="shared" si="25"/>
        <v>2</v>
      </c>
      <c r="T36" s="3">
        <f t="shared" si="26"/>
        <v>0.11063248697916667</v>
      </c>
      <c r="U36" s="3">
        <f t="shared" si="27"/>
        <v>0.23941341048908482</v>
      </c>
      <c r="W36" s="14"/>
    </row>
    <row r="37" spans="1:23" x14ac:dyDescent="0.2">
      <c r="A37" s="14"/>
      <c r="C37" s="4">
        <f t="shared" si="14"/>
        <v>4</v>
      </c>
      <c r="D37" s="3">
        <f t="shared" si="15"/>
        <v>2.7529947916666665E-2</v>
      </c>
      <c r="E37" s="3">
        <f t="shared" si="28"/>
        <v>0.14893994750739917</v>
      </c>
      <c r="G37" s="4">
        <f t="shared" si="16"/>
        <v>4</v>
      </c>
      <c r="H37" s="3">
        <f t="shared" si="17"/>
        <v>2.6264973958333333E-2</v>
      </c>
      <c r="I37" s="3">
        <f t="shared" si="18"/>
        <v>0.14209630379536975</v>
      </c>
      <c r="K37" s="4">
        <f t="shared" si="19"/>
        <v>4</v>
      </c>
      <c r="L37" s="3">
        <f t="shared" si="20"/>
        <v>2.5632486979166667E-2</v>
      </c>
      <c r="M37" s="3">
        <f t="shared" si="21"/>
        <v>0.13867448193935503</v>
      </c>
      <c r="O37" s="4">
        <f t="shared" si="22"/>
        <v>4</v>
      </c>
      <c r="P37" s="3">
        <f t="shared" si="23"/>
        <v>2.5316243489583334E-2</v>
      </c>
      <c r="Q37" s="3">
        <f t="shared" si="24"/>
        <v>0.13696357101134768</v>
      </c>
      <c r="S37" s="4">
        <f t="shared" si="25"/>
        <v>4</v>
      </c>
      <c r="T37" s="3">
        <f t="shared" si="26"/>
        <v>2.7658121744791667E-2</v>
      </c>
      <c r="U37" s="3">
        <f t="shared" si="27"/>
        <v>0.14963338155567801</v>
      </c>
      <c r="W37" s="14"/>
    </row>
    <row r="38" spans="1:23" x14ac:dyDescent="0.2">
      <c r="A38" s="14"/>
      <c r="C38" s="4">
        <f t="shared" si="14"/>
        <v>7</v>
      </c>
      <c r="D38" s="3">
        <f t="shared" si="15"/>
        <v>3.441243489583334E-3</v>
      </c>
      <c r="E38" s="3">
        <f t="shared" si="28"/>
        <v>9.0073206349712845E-2</v>
      </c>
      <c r="G38" s="4">
        <f t="shared" si="16"/>
        <v>7</v>
      </c>
      <c r="H38" s="3">
        <f t="shared" si="17"/>
        <v>3.2831217447916675E-3</v>
      </c>
      <c r="I38" s="3">
        <f t="shared" si="18"/>
        <v>8.5934431342914092E-2</v>
      </c>
      <c r="K38" s="4">
        <f t="shared" si="19"/>
        <v>7</v>
      </c>
      <c r="L38" s="3">
        <f t="shared" si="20"/>
        <v>3.2040608723958343E-3</v>
      </c>
      <c r="M38" s="3">
        <f t="shared" si="21"/>
        <v>8.3865043839514722E-2</v>
      </c>
      <c r="O38" s="4">
        <f t="shared" si="22"/>
        <v>7</v>
      </c>
      <c r="P38" s="3">
        <f t="shared" si="23"/>
        <v>3.1645304361979177E-3</v>
      </c>
      <c r="Q38" s="3">
        <f t="shared" si="24"/>
        <v>8.283035008781503E-2</v>
      </c>
      <c r="S38" s="4">
        <f t="shared" si="25"/>
        <v>7</v>
      </c>
      <c r="T38" s="3">
        <f t="shared" si="26"/>
        <v>3.4572652180989592E-3</v>
      </c>
      <c r="U38" s="3">
        <f t="shared" si="27"/>
        <v>9.0492568845576715E-2</v>
      </c>
      <c r="W38" s="14"/>
    </row>
    <row r="39" spans="1:23" x14ac:dyDescent="0.2">
      <c r="A39" s="14"/>
      <c r="C39" s="4">
        <f t="shared" si="14"/>
        <v>14</v>
      </c>
      <c r="D39" s="3">
        <f t="shared" si="15"/>
        <v>2.6884714762369804E-5</v>
      </c>
      <c r="E39" s="3">
        <f t="shared" si="28"/>
        <v>4.5388451637159995E-2</v>
      </c>
      <c r="G39" s="4">
        <f t="shared" si="16"/>
        <v>14</v>
      </c>
      <c r="H39" s="3">
        <f t="shared" si="17"/>
        <v>2.5649388631184906E-5</v>
      </c>
      <c r="I39" s="3">
        <f t="shared" si="18"/>
        <v>4.3302897043890308E-2</v>
      </c>
      <c r="K39" s="4">
        <f t="shared" si="19"/>
        <v>14</v>
      </c>
      <c r="L39" s="3">
        <f t="shared" si="20"/>
        <v>2.5031725565592459E-5</v>
      </c>
      <c r="M39" s="3">
        <f t="shared" si="21"/>
        <v>4.2260119747255472E-2</v>
      </c>
      <c r="O39" s="4">
        <f t="shared" si="22"/>
        <v>14</v>
      </c>
      <c r="P39" s="3">
        <f t="shared" si="23"/>
        <v>2.4722894032796235E-5</v>
      </c>
      <c r="Q39" s="3">
        <f t="shared" si="24"/>
        <v>4.1738731098938046E-2</v>
      </c>
      <c r="S39" s="4">
        <f t="shared" si="25"/>
        <v>14</v>
      </c>
      <c r="T39" s="3">
        <f t="shared" si="26"/>
        <v>2.7009884516398125E-5</v>
      </c>
      <c r="U39" s="3">
        <f t="shared" si="27"/>
        <v>4.5599771019841397E-2</v>
      </c>
      <c r="W39" s="14"/>
    </row>
    <row r="40" spans="1:23" x14ac:dyDescent="0.2">
      <c r="A40" s="14"/>
      <c r="C40" s="4">
        <f t="shared" si="14"/>
        <v>21</v>
      </c>
      <c r="D40" s="3">
        <f t="shared" si="15"/>
        <v>2.1003683408101396E-7</v>
      </c>
      <c r="E40" s="3">
        <f t="shared" si="28"/>
        <v>3.0260800302181153E-2</v>
      </c>
      <c r="G40" s="4">
        <f t="shared" si="16"/>
        <v>21</v>
      </c>
      <c r="H40" s="3">
        <f t="shared" si="17"/>
        <v>2.0038584868113197E-7</v>
      </c>
      <c r="I40" s="3">
        <f t="shared" si="18"/>
        <v>2.8870346369741624E-2</v>
      </c>
      <c r="K40" s="4">
        <f t="shared" si="19"/>
        <v>21</v>
      </c>
      <c r="L40" s="3">
        <f t="shared" si="20"/>
        <v>1.9556035598119098E-7</v>
      </c>
      <c r="M40" s="3">
        <f t="shared" si="21"/>
        <v>2.817511940352186E-2</v>
      </c>
      <c r="O40" s="4">
        <f t="shared" si="22"/>
        <v>21</v>
      </c>
      <c r="P40" s="3">
        <f t="shared" si="23"/>
        <v>1.9314760963122048E-7</v>
      </c>
      <c r="Q40" s="3">
        <f t="shared" si="24"/>
        <v>2.7827505920411978E-2</v>
      </c>
      <c r="S40" s="4">
        <f t="shared" si="25"/>
        <v>21</v>
      </c>
      <c r="T40" s="3">
        <f t="shared" si="26"/>
        <v>2.1101472278436022E-7</v>
      </c>
      <c r="U40" s="3">
        <f t="shared" si="27"/>
        <v>3.0401688422587246E-2</v>
      </c>
      <c r="W40" s="14"/>
    </row>
    <row r="41" spans="1:23" x14ac:dyDescent="0.2">
      <c r="A41" s="14"/>
      <c r="C41" s="4">
        <f t="shared" si="14"/>
        <v>28</v>
      </c>
      <c r="D41" s="3">
        <f t="shared" si="15"/>
        <v>1.6409127662579236E-9</v>
      </c>
      <c r="E41" s="3">
        <f t="shared" si="28"/>
        <v>2.2695610964198802E-2</v>
      </c>
      <c r="G41" s="4">
        <f t="shared" si="16"/>
        <v>28</v>
      </c>
      <c r="H41" s="3">
        <f t="shared" si="17"/>
        <v>1.5655144428213454E-9</v>
      </c>
      <c r="I41" s="3">
        <f t="shared" si="18"/>
        <v>2.1652770021488729E-2</v>
      </c>
      <c r="K41" s="4">
        <f t="shared" si="19"/>
        <v>28</v>
      </c>
      <c r="L41" s="3">
        <f t="shared" si="20"/>
        <v>1.5278152811030564E-9</v>
      </c>
      <c r="M41" s="3">
        <f t="shared" si="21"/>
        <v>2.1131349550133689E-2</v>
      </c>
      <c r="O41" s="4">
        <f t="shared" si="22"/>
        <v>28</v>
      </c>
      <c r="P41" s="3">
        <f t="shared" si="23"/>
        <v>1.5089657002439119E-9</v>
      </c>
      <c r="Q41" s="3">
        <f t="shared" si="24"/>
        <v>2.0870639314456173E-2</v>
      </c>
      <c r="S41" s="4">
        <f t="shared" si="25"/>
        <v>28</v>
      </c>
      <c r="T41" s="3">
        <f t="shared" si="26"/>
        <v>1.6485525217528163E-9</v>
      </c>
      <c r="U41" s="3">
        <f>U$34*($D$9/(S41*LN(2))*(1-EXP(-S41*LN(2)/$D$9)))</f>
        <v>2.2801277104495275E-2</v>
      </c>
      <c r="W41" s="14"/>
    </row>
    <row r="42" spans="1:23" x14ac:dyDescent="0.2">
      <c r="A42" s="14"/>
      <c r="C42" s="4">
        <f t="shared" si="14"/>
        <v>48</v>
      </c>
      <c r="D42" s="3">
        <f t="shared" si="15"/>
        <v>1.5648963606433168E-15</v>
      </c>
      <c r="E42" s="3">
        <f t="shared" si="28"/>
        <v>1.3239106445102103E-2</v>
      </c>
      <c r="G42" s="4">
        <f t="shared" si="16"/>
        <v>48</v>
      </c>
      <c r="H42" s="3">
        <f t="shared" si="17"/>
        <v>1.4929909160817607E-15</v>
      </c>
      <c r="I42" s="3">
        <f t="shared" si="18"/>
        <v>1.2630782559588377E-2</v>
      </c>
      <c r="K42" s="4">
        <f t="shared" si="19"/>
        <v>48</v>
      </c>
      <c r="L42" s="3">
        <f t="shared" si="20"/>
        <v>1.4570381938009825E-15</v>
      </c>
      <c r="M42" s="3">
        <f t="shared" si="21"/>
        <v>1.2326620616831516E-2</v>
      </c>
      <c r="O42" s="4">
        <f t="shared" si="22"/>
        <v>48</v>
      </c>
      <c r="P42" s="3">
        <f t="shared" si="23"/>
        <v>1.4390618326605936E-15</v>
      </c>
      <c r="Q42" s="3">
        <f t="shared" si="24"/>
        <v>1.2174539645453085E-2</v>
      </c>
      <c r="S42" s="4">
        <f t="shared" si="25"/>
        <v>48</v>
      </c>
      <c r="T42" s="3">
        <f t="shared" si="26"/>
        <v>1.5721821992424194E-15</v>
      </c>
      <c r="U42" s="3">
        <f t="shared" si="27"/>
        <v>1.3300745027171334E-2</v>
      </c>
      <c r="W42" s="14"/>
    </row>
    <row r="43" spans="1:23" x14ac:dyDescent="0.2">
      <c r="A43" s="14"/>
      <c r="C43" s="4">
        <f t="shared" si="14"/>
        <v>100</v>
      </c>
      <c r="D43" s="3">
        <f t="shared" si="15"/>
        <v>3.4747679414766301E-31</v>
      </c>
      <c r="E43" s="3">
        <f t="shared" si="28"/>
        <v>6.3547710936490316E-3</v>
      </c>
      <c r="G43" s="4">
        <f t="shared" si="16"/>
        <v>100</v>
      </c>
      <c r="H43" s="3">
        <f t="shared" si="17"/>
        <v>3.3151057811803359E-31</v>
      </c>
      <c r="I43" s="3">
        <f t="shared" si="18"/>
        <v>6.0627756286024421E-3</v>
      </c>
      <c r="K43" s="4">
        <f t="shared" si="19"/>
        <v>100</v>
      </c>
      <c r="L43" s="3">
        <f t="shared" si="20"/>
        <v>3.2352747010321892E-31</v>
      </c>
      <c r="M43" s="3">
        <f t="shared" si="21"/>
        <v>5.9167778960791482E-3</v>
      </c>
      <c r="O43" s="4">
        <f t="shared" si="22"/>
        <v>100</v>
      </c>
      <c r="P43" s="3">
        <f t="shared" si="23"/>
        <v>3.1953591609581157E-31</v>
      </c>
      <c r="Q43" s="3">
        <f t="shared" si="24"/>
        <v>5.8437790298175004E-3</v>
      </c>
      <c r="S43" s="4">
        <f t="shared" si="25"/>
        <v>100</v>
      </c>
      <c r="T43" s="3">
        <f t="shared" si="26"/>
        <v>3.490945753009483E-31</v>
      </c>
      <c r="U43" s="3">
        <f t="shared" si="27"/>
        <v>6.3843576130422621E-3</v>
      </c>
      <c r="W43" s="14"/>
    </row>
    <row r="44" spans="1:23" x14ac:dyDescent="0.2">
      <c r="A44" s="14"/>
      <c r="W44" s="14"/>
    </row>
    <row r="45" spans="1:23" ht="6.6" customHeight="1" x14ac:dyDescent="0.2">
      <c r="A45" s="14"/>
      <c r="B45" s="14"/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  <c r="O45" s="14"/>
      <c r="P45" s="14"/>
      <c r="Q45" s="14"/>
      <c r="R45" s="14"/>
      <c r="S45" s="14"/>
      <c r="T45" s="14"/>
      <c r="U45" s="14"/>
      <c r="V45" s="14"/>
      <c r="W45" s="14"/>
    </row>
  </sheetData>
  <mergeCells count="2">
    <mergeCell ref="G5:K5"/>
    <mergeCell ref="B2:V2"/>
  </mergeCells>
  <conditionalFormatting sqref="G11:I26 K11:M26 O11:Q26 S11:U26 S28:U43 O28:Q43 K28:M43 G28:I43 C28:E43">
    <cfRule type="expression" dxfId="11" priority="10">
      <formula>$D$5=1</formula>
    </cfRule>
  </conditionalFormatting>
  <conditionalFormatting sqref="K11:U43 C28:I43">
    <cfRule type="expression" dxfId="10" priority="9">
      <formula>$D$5=2</formula>
    </cfRule>
  </conditionalFormatting>
  <conditionalFormatting sqref="O11:U43 C28:M43">
    <cfRule type="expression" dxfId="9" priority="8">
      <formula>$D$5=3</formula>
    </cfRule>
  </conditionalFormatting>
  <conditionalFormatting sqref="S11:U43 C28:Q43">
    <cfRule type="expression" dxfId="8" priority="7">
      <formula>$D$5=4</formula>
    </cfRule>
  </conditionalFormatting>
  <conditionalFormatting sqref="K28:U43">
    <cfRule type="expression" dxfId="7" priority="4">
      <formula>$D$5=7</formula>
    </cfRule>
  </conditionalFormatting>
  <conditionalFormatting sqref="C28:U43">
    <cfRule type="expression" dxfId="6" priority="6">
      <formula>$D$5=5</formula>
    </cfRule>
  </conditionalFormatting>
  <conditionalFormatting sqref="G28:U43">
    <cfRule type="expression" dxfId="5" priority="5">
      <formula>$D$5=6</formula>
    </cfRule>
  </conditionalFormatting>
  <conditionalFormatting sqref="O28:U43">
    <cfRule type="expression" dxfId="4" priority="3">
      <formula>$D$5=8</formula>
    </cfRule>
  </conditionalFormatting>
  <conditionalFormatting sqref="S28:U43">
    <cfRule type="expression" dxfId="3" priority="2">
      <formula>$D$5=9</formula>
    </cfRule>
  </conditionalFormatting>
  <conditionalFormatting sqref="E9">
    <cfRule type="expression" dxfId="2" priority="1">
      <formula>$D$9=0</formula>
    </cfRule>
  </conditionalFormatting>
  <dataValidations xWindow="233" yWindow="301" count="1">
    <dataValidation type="whole" allowBlank="1" showInputMessage="1" showErrorMessage="1" promptTitle="Enter value " prompt="between 1 - 10" sqref="D5">
      <formula1>1</formula1>
      <formula2>10</formula2>
    </dataValidation>
  </dataValidation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WVW530"/>
  <sheetViews>
    <sheetView zoomScale="70" zoomScaleNormal="70" workbookViewId="0">
      <selection activeCell="K9" sqref="K9"/>
    </sheetView>
  </sheetViews>
  <sheetFormatPr defaultColWidth="0" defaultRowHeight="15" zeroHeight="1" x14ac:dyDescent="0.2"/>
  <cols>
    <col min="1" max="1" width="1" style="13" customWidth="1"/>
    <col min="2" max="2" width="3.75" style="6" customWidth="1"/>
    <col min="3" max="3" width="24.25" style="1" customWidth="1"/>
    <col min="4" max="4" width="19.75" style="1" bestFit="1" customWidth="1"/>
    <col min="5" max="5" width="3.375" style="1" bestFit="1" customWidth="1"/>
    <col min="6" max="6" width="21.625" style="1" bestFit="1" customWidth="1"/>
    <col min="7" max="7" width="25.375" style="1" bestFit="1" customWidth="1"/>
    <col min="8" max="8" width="3" style="1" customWidth="1"/>
    <col min="9" max="9" width="21.625" style="1" bestFit="1" customWidth="1"/>
    <col min="10" max="10" width="13.875" style="1" customWidth="1"/>
    <col min="11" max="11" width="3.375" style="1" customWidth="1"/>
    <col min="12" max="12" width="25" style="1" bestFit="1" customWidth="1"/>
    <col min="13" max="13" width="14.25" style="1" customWidth="1"/>
    <col min="14" max="14" width="3" style="1" customWidth="1"/>
    <col min="15" max="15" width="25" style="1" bestFit="1" customWidth="1"/>
    <col min="16" max="16" width="13" style="1" customWidth="1"/>
    <col min="17" max="17" width="3.625" style="6" customWidth="1"/>
    <col min="18" max="18" width="1" style="1" customWidth="1"/>
    <col min="19" max="256" width="9" style="1" hidden="1"/>
    <col min="257" max="257" width="5.25" style="1" hidden="1"/>
    <col min="258" max="258" width="23.5" style="1" hidden="1"/>
    <col min="259" max="259" width="11.75" style="1" hidden="1"/>
    <col min="260" max="260" width="2.875" style="1" hidden="1"/>
    <col min="261" max="261" width="19.625" style="1" hidden="1"/>
    <col min="262" max="262" width="14.25" style="1" hidden="1"/>
    <col min="263" max="263" width="3" style="1" hidden="1"/>
    <col min="264" max="264" width="19.25" style="1" hidden="1"/>
    <col min="265" max="265" width="13.875" style="1" hidden="1"/>
    <col min="266" max="266" width="3.375" style="1" hidden="1"/>
    <col min="267" max="267" width="19.5" style="1" hidden="1"/>
    <col min="268" max="268" width="14.25" style="1" hidden="1"/>
    <col min="269" max="269" width="3" style="1" hidden="1"/>
    <col min="270" max="270" width="19.75" style="1" hidden="1"/>
    <col min="271" max="271" width="13" style="1" hidden="1"/>
    <col min="272" max="512" width="9" style="1" hidden="1"/>
    <col min="513" max="513" width="5.25" style="1" hidden="1"/>
    <col min="514" max="514" width="23.5" style="1" hidden="1"/>
    <col min="515" max="515" width="11.75" style="1" hidden="1"/>
    <col min="516" max="516" width="2.875" style="1" hidden="1"/>
    <col min="517" max="517" width="19.625" style="1" hidden="1"/>
    <col min="518" max="518" width="14.25" style="1" hidden="1"/>
    <col min="519" max="519" width="3" style="1" hidden="1"/>
    <col min="520" max="520" width="19.25" style="1" hidden="1"/>
    <col min="521" max="521" width="13.875" style="1" hidden="1"/>
    <col min="522" max="522" width="3.375" style="1" hidden="1"/>
    <col min="523" max="523" width="19.5" style="1" hidden="1"/>
    <col min="524" max="524" width="14.25" style="1" hidden="1"/>
    <col min="525" max="525" width="3" style="1" hidden="1"/>
    <col min="526" max="526" width="19.75" style="1" hidden="1"/>
    <col min="527" max="527" width="13" style="1" hidden="1"/>
    <col min="528" max="768" width="9" style="1" hidden="1"/>
    <col min="769" max="769" width="5.25" style="1" hidden="1"/>
    <col min="770" max="770" width="23.5" style="1" hidden="1"/>
    <col min="771" max="771" width="11.75" style="1" hidden="1"/>
    <col min="772" max="772" width="2.875" style="1" hidden="1"/>
    <col min="773" max="773" width="19.625" style="1" hidden="1"/>
    <col min="774" max="774" width="14.25" style="1" hidden="1"/>
    <col min="775" max="775" width="3" style="1" hidden="1"/>
    <col min="776" max="776" width="19.25" style="1" hidden="1"/>
    <col min="777" max="777" width="13.875" style="1" hidden="1"/>
    <col min="778" max="778" width="3.375" style="1" hidden="1"/>
    <col min="779" max="779" width="19.5" style="1" hidden="1"/>
    <col min="780" max="780" width="14.25" style="1" hidden="1"/>
    <col min="781" max="781" width="3" style="1" hidden="1"/>
    <col min="782" max="782" width="19.75" style="1" hidden="1"/>
    <col min="783" max="783" width="13" style="1" hidden="1"/>
    <col min="784" max="1024" width="9" style="1" hidden="1"/>
    <col min="1025" max="1025" width="5.25" style="1" hidden="1"/>
    <col min="1026" max="1026" width="23.5" style="1" hidden="1"/>
    <col min="1027" max="1027" width="11.75" style="1" hidden="1"/>
    <col min="1028" max="1028" width="2.875" style="1" hidden="1"/>
    <col min="1029" max="1029" width="19.625" style="1" hidden="1"/>
    <col min="1030" max="1030" width="14.25" style="1" hidden="1"/>
    <col min="1031" max="1031" width="3" style="1" hidden="1"/>
    <col min="1032" max="1032" width="19.25" style="1" hidden="1"/>
    <col min="1033" max="1033" width="13.875" style="1" hidden="1"/>
    <col min="1034" max="1034" width="3.375" style="1" hidden="1"/>
    <col min="1035" max="1035" width="19.5" style="1" hidden="1"/>
    <col min="1036" max="1036" width="14.25" style="1" hidden="1"/>
    <col min="1037" max="1037" width="3" style="1" hidden="1"/>
    <col min="1038" max="1038" width="19.75" style="1" hidden="1"/>
    <col min="1039" max="1039" width="13" style="1" hidden="1"/>
    <col min="1040" max="1280" width="9" style="1" hidden="1"/>
    <col min="1281" max="1281" width="5.25" style="1" hidden="1"/>
    <col min="1282" max="1282" width="23.5" style="1" hidden="1"/>
    <col min="1283" max="1283" width="11.75" style="1" hidden="1"/>
    <col min="1284" max="1284" width="2.875" style="1" hidden="1"/>
    <col min="1285" max="1285" width="19.625" style="1" hidden="1"/>
    <col min="1286" max="1286" width="14.25" style="1" hidden="1"/>
    <col min="1287" max="1287" width="3" style="1" hidden="1"/>
    <col min="1288" max="1288" width="19.25" style="1" hidden="1"/>
    <col min="1289" max="1289" width="13.875" style="1" hidden="1"/>
    <col min="1290" max="1290" width="3.375" style="1" hidden="1"/>
    <col min="1291" max="1291" width="19.5" style="1" hidden="1"/>
    <col min="1292" max="1292" width="14.25" style="1" hidden="1"/>
    <col min="1293" max="1293" width="3" style="1" hidden="1"/>
    <col min="1294" max="1294" width="19.75" style="1" hidden="1"/>
    <col min="1295" max="1295" width="13" style="1" hidden="1"/>
    <col min="1296" max="1536" width="9" style="1" hidden="1"/>
    <col min="1537" max="1537" width="5.25" style="1" hidden="1"/>
    <col min="1538" max="1538" width="23.5" style="1" hidden="1"/>
    <col min="1539" max="1539" width="11.75" style="1" hidden="1"/>
    <col min="1540" max="1540" width="2.875" style="1" hidden="1"/>
    <col min="1541" max="1541" width="19.625" style="1" hidden="1"/>
    <col min="1542" max="1542" width="14.25" style="1" hidden="1"/>
    <col min="1543" max="1543" width="3" style="1" hidden="1"/>
    <col min="1544" max="1544" width="19.25" style="1" hidden="1"/>
    <col min="1545" max="1545" width="13.875" style="1" hidden="1"/>
    <col min="1546" max="1546" width="3.375" style="1" hidden="1"/>
    <col min="1547" max="1547" width="19.5" style="1" hidden="1"/>
    <col min="1548" max="1548" width="14.25" style="1" hidden="1"/>
    <col min="1549" max="1549" width="3" style="1" hidden="1"/>
    <col min="1550" max="1550" width="19.75" style="1" hidden="1"/>
    <col min="1551" max="1551" width="13" style="1" hidden="1"/>
    <col min="1552" max="1792" width="9" style="1" hidden="1"/>
    <col min="1793" max="1793" width="5.25" style="1" hidden="1"/>
    <col min="1794" max="1794" width="23.5" style="1" hidden="1"/>
    <col min="1795" max="1795" width="11.75" style="1" hidden="1"/>
    <col min="1796" max="1796" width="2.875" style="1" hidden="1"/>
    <col min="1797" max="1797" width="19.625" style="1" hidden="1"/>
    <col min="1798" max="1798" width="14.25" style="1" hidden="1"/>
    <col min="1799" max="1799" width="3" style="1" hidden="1"/>
    <col min="1800" max="1800" width="19.25" style="1" hidden="1"/>
    <col min="1801" max="1801" width="13.875" style="1" hidden="1"/>
    <col min="1802" max="1802" width="3.375" style="1" hidden="1"/>
    <col min="1803" max="1803" width="19.5" style="1" hidden="1"/>
    <col min="1804" max="1804" width="14.25" style="1" hidden="1"/>
    <col min="1805" max="1805" width="3" style="1" hidden="1"/>
    <col min="1806" max="1806" width="19.75" style="1" hidden="1"/>
    <col min="1807" max="1807" width="13" style="1" hidden="1"/>
    <col min="1808" max="2048" width="9" style="1" hidden="1"/>
    <col min="2049" max="2049" width="5.25" style="1" hidden="1"/>
    <col min="2050" max="2050" width="23.5" style="1" hidden="1"/>
    <col min="2051" max="2051" width="11.75" style="1" hidden="1"/>
    <col min="2052" max="2052" width="2.875" style="1" hidden="1"/>
    <col min="2053" max="2053" width="19.625" style="1" hidden="1"/>
    <col min="2054" max="2054" width="14.25" style="1" hidden="1"/>
    <col min="2055" max="2055" width="3" style="1" hidden="1"/>
    <col min="2056" max="2056" width="19.25" style="1" hidden="1"/>
    <col min="2057" max="2057" width="13.875" style="1" hidden="1"/>
    <col min="2058" max="2058" width="3.375" style="1" hidden="1"/>
    <col min="2059" max="2059" width="19.5" style="1" hidden="1"/>
    <col min="2060" max="2060" width="14.25" style="1" hidden="1"/>
    <col min="2061" max="2061" width="3" style="1" hidden="1"/>
    <col min="2062" max="2062" width="19.75" style="1" hidden="1"/>
    <col min="2063" max="2063" width="13" style="1" hidden="1"/>
    <col min="2064" max="2304" width="9" style="1" hidden="1"/>
    <col min="2305" max="2305" width="5.25" style="1" hidden="1"/>
    <col min="2306" max="2306" width="23.5" style="1" hidden="1"/>
    <col min="2307" max="2307" width="11.75" style="1" hidden="1"/>
    <col min="2308" max="2308" width="2.875" style="1" hidden="1"/>
    <col min="2309" max="2309" width="19.625" style="1" hidden="1"/>
    <col min="2310" max="2310" width="14.25" style="1" hidden="1"/>
    <col min="2311" max="2311" width="3" style="1" hidden="1"/>
    <col min="2312" max="2312" width="19.25" style="1" hidden="1"/>
    <col min="2313" max="2313" width="13.875" style="1" hidden="1"/>
    <col min="2314" max="2314" width="3.375" style="1" hidden="1"/>
    <col min="2315" max="2315" width="19.5" style="1" hidden="1"/>
    <col min="2316" max="2316" width="14.25" style="1" hidden="1"/>
    <col min="2317" max="2317" width="3" style="1" hidden="1"/>
    <col min="2318" max="2318" width="19.75" style="1" hidden="1"/>
    <col min="2319" max="2319" width="13" style="1" hidden="1"/>
    <col min="2320" max="2560" width="9" style="1" hidden="1"/>
    <col min="2561" max="2561" width="5.25" style="1" hidden="1"/>
    <col min="2562" max="2562" width="23.5" style="1" hidden="1"/>
    <col min="2563" max="2563" width="11.75" style="1" hidden="1"/>
    <col min="2564" max="2564" width="2.875" style="1" hidden="1"/>
    <col min="2565" max="2565" width="19.625" style="1" hidden="1"/>
    <col min="2566" max="2566" width="14.25" style="1" hidden="1"/>
    <col min="2567" max="2567" width="3" style="1" hidden="1"/>
    <col min="2568" max="2568" width="19.25" style="1" hidden="1"/>
    <col min="2569" max="2569" width="13.875" style="1" hidden="1"/>
    <col min="2570" max="2570" width="3.375" style="1" hidden="1"/>
    <col min="2571" max="2571" width="19.5" style="1" hidden="1"/>
    <col min="2572" max="2572" width="14.25" style="1" hidden="1"/>
    <col min="2573" max="2573" width="3" style="1" hidden="1"/>
    <col min="2574" max="2574" width="19.75" style="1" hidden="1"/>
    <col min="2575" max="2575" width="13" style="1" hidden="1"/>
    <col min="2576" max="2816" width="9" style="1" hidden="1"/>
    <col min="2817" max="2817" width="5.25" style="1" hidden="1"/>
    <col min="2818" max="2818" width="23.5" style="1" hidden="1"/>
    <col min="2819" max="2819" width="11.75" style="1" hidden="1"/>
    <col min="2820" max="2820" width="2.875" style="1" hidden="1"/>
    <col min="2821" max="2821" width="19.625" style="1" hidden="1"/>
    <col min="2822" max="2822" width="14.25" style="1" hidden="1"/>
    <col min="2823" max="2823" width="3" style="1" hidden="1"/>
    <col min="2824" max="2824" width="19.25" style="1" hidden="1"/>
    <col min="2825" max="2825" width="13.875" style="1" hidden="1"/>
    <col min="2826" max="2826" width="3.375" style="1" hidden="1"/>
    <col min="2827" max="2827" width="19.5" style="1" hidden="1"/>
    <col min="2828" max="2828" width="14.25" style="1" hidden="1"/>
    <col min="2829" max="2829" width="3" style="1" hidden="1"/>
    <col min="2830" max="2830" width="19.75" style="1" hidden="1"/>
    <col min="2831" max="2831" width="13" style="1" hidden="1"/>
    <col min="2832" max="3072" width="9" style="1" hidden="1"/>
    <col min="3073" max="3073" width="5.25" style="1" hidden="1"/>
    <col min="3074" max="3074" width="23.5" style="1" hidden="1"/>
    <col min="3075" max="3075" width="11.75" style="1" hidden="1"/>
    <col min="3076" max="3076" width="2.875" style="1" hidden="1"/>
    <col min="3077" max="3077" width="19.625" style="1" hidden="1"/>
    <col min="3078" max="3078" width="14.25" style="1" hidden="1"/>
    <col min="3079" max="3079" width="3" style="1" hidden="1"/>
    <col min="3080" max="3080" width="19.25" style="1" hidden="1"/>
    <col min="3081" max="3081" width="13.875" style="1" hidden="1"/>
    <col min="3082" max="3082" width="3.375" style="1" hidden="1"/>
    <col min="3083" max="3083" width="19.5" style="1" hidden="1"/>
    <col min="3084" max="3084" width="14.25" style="1" hidden="1"/>
    <col min="3085" max="3085" width="3" style="1" hidden="1"/>
    <col min="3086" max="3086" width="19.75" style="1" hidden="1"/>
    <col min="3087" max="3087" width="13" style="1" hidden="1"/>
    <col min="3088" max="3328" width="9" style="1" hidden="1"/>
    <col min="3329" max="3329" width="5.25" style="1" hidden="1"/>
    <col min="3330" max="3330" width="23.5" style="1" hidden="1"/>
    <col min="3331" max="3331" width="11.75" style="1" hidden="1"/>
    <col min="3332" max="3332" width="2.875" style="1" hidden="1"/>
    <col min="3333" max="3333" width="19.625" style="1" hidden="1"/>
    <col min="3334" max="3334" width="14.25" style="1" hidden="1"/>
    <col min="3335" max="3335" width="3" style="1" hidden="1"/>
    <col min="3336" max="3336" width="19.25" style="1" hidden="1"/>
    <col min="3337" max="3337" width="13.875" style="1" hidden="1"/>
    <col min="3338" max="3338" width="3.375" style="1" hidden="1"/>
    <col min="3339" max="3339" width="19.5" style="1" hidden="1"/>
    <col min="3340" max="3340" width="14.25" style="1" hidden="1"/>
    <col min="3341" max="3341" width="3" style="1" hidden="1"/>
    <col min="3342" max="3342" width="19.75" style="1" hidden="1"/>
    <col min="3343" max="3343" width="13" style="1" hidden="1"/>
    <col min="3344" max="3584" width="9" style="1" hidden="1"/>
    <col min="3585" max="3585" width="5.25" style="1" hidden="1"/>
    <col min="3586" max="3586" width="23.5" style="1" hidden="1"/>
    <col min="3587" max="3587" width="11.75" style="1" hidden="1"/>
    <col min="3588" max="3588" width="2.875" style="1" hidden="1"/>
    <col min="3589" max="3589" width="19.625" style="1" hidden="1"/>
    <col min="3590" max="3590" width="14.25" style="1" hidden="1"/>
    <col min="3591" max="3591" width="3" style="1" hidden="1"/>
    <col min="3592" max="3592" width="19.25" style="1" hidden="1"/>
    <col min="3593" max="3593" width="13.875" style="1" hidden="1"/>
    <col min="3594" max="3594" width="3.375" style="1" hidden="1"/>
    <col min="3595" max="3595" width="19.5" style="1" hidden="1"/>
    <col min="3596" max="3596" width="14.25" style="1" hidden="1"/>
    <col min="3597" max="3597" width="3" style="1" hidden="1"/>
    <col min="3598" max="3598" width="19.75" style="1" hidden="1"/>
    <col min="3599" max="3599" width="13" style="1" hidden="1"/>
    <col min="3600" max="3840" width="9" style="1" hidden="1"/>
    <col min="3841" max="3841" width="5.25" style="1" hidden="1"/>
    <col min="3842" max="3842" width="23.5" style="1" hidden="1"/>
    <col min="3843" max="3843" width="11.75" style="1" hidden="1"/>
    <col min="3844" max="3844" width="2.875" style="1" hidden="1"/>
    <col min="3845" max="3845" width="19.625" style="1" hidden="1"/>
    <col min="3846" max="3846" width="14.25" style="1" hidden="1"/>
    <col min="3847" max="3847" width="3" style="1" hidden="1"/>
    <col min="3848" max="3848" width="19.25" style="1" hidden="1"/>
    <col min="3849" max="3849" width="13.875" style="1" hidden="1"/>
    <col min="3850" max="3850" width="3.375" style="1" hidden="1"/>
    <col min="3851" max="3851" width="19.5" style="1" hidden="1"/>
    <col min="3852" max="3852" width="14.25" style="1" hidden="1"/>
    <col min="3853" max="3853" width="3" style="1" hidden="1"/>
    <col min="3854" max="3854" width="19.75" style="1" hidden="1"/>
    <col min="3855" max="3855" width="13" style="1" hidden="1"/>
    <col min="3856" max="4096" width="9" style="1" hidden="1"/>
    <col min="4097" max="4097" width="5.25" style="1" hidden="1"/>
    <col min="4098" max="4098" width="23.5" style="1" hidden="1"/>
    <col min="4099" max="4099" width="11.75" style="1" hidden="1"/>
    <col min="4100" max="4100" width="2.875" style="1" hidden="1"/>
    <col min="4101" max="4101" width="19.625" style="1" hidden="1"/>
    <col min="4102" max="4102" width="14.25" style="1" hidden="1"/>
    <col min="4103" max="4103" width="3" style="1" hidden="1"/>
    <col min="4104" max="4104" width="19.25" style="1" hidden="1"/>
    <col min="4105" max="4105" width="13.875" style="1" hidden="1"/>
    <col min="4106" max="4106" width="3.375" style="1" hidden="1"/>
    <col min="4107" max="4107" width="19.5" style="1" hidden="1"/>
    <col min="4108" max="4108" width="14.25" style="1" hidden="1"/>
    <col min="4109" max="4109" width="3" style="1" hidden="1"/>
    <col min="4110" max="4110" width="19.75" style="1" hidden="1"/>
    <col min="4111" max="4111" width="13" style="1" hidden="1"/>
    <col min="4112" max="4352" width="9" style="1" hidden="1"/>
    <col min="4353" max="4353" width="5.25" style="1" hidden="1"/>
    <col min="4354" max="4354" width="23.5" style="1" hidden="1"/>
    <col min="4355" max="4355" width="11.75" style="1" hidden="1"/>
    <col min="4356" max="4356" width="2.875" style="1" hidden="1"/>
    <col min="4357" max="4357" width="19.625" style="1" hidden="1"/>
    <col min="4358" max="4358" width="14.25" style="1" hidden="1"/>
    <col min="4359" max="4359" width="3" style="1" hidden="1"/>
    <col min="4360" max="4360" width="19.25" style="1" hidden="1"/>
    <col min="4361" max="4361" width="13.875" style="1" hidden="1"/>
    <col min="4362" max="4362" width="3.375" style="1" hidden="1"/>
    <col min="4363" max="4363" width="19.5" style="1" hidden="1"/>
    <col min="4364" max="4364" width="14.25" style="1" hidden="1"/>
    <col min="4365" max="4365" width="3" style="1" hidden="1"/>
    <col min="4366" max="4366" width="19.75" style="1" hidden="1"/>
    <col min="4367" max="4367" width="13" style="1" hidden="1"/>
    <col min="4368" max="4608" width="9" style="1" hidden="1"/>
    <col min="4609" max="4609" width="5.25" style="1" hidden="1"/>
    <col min="4610" max="4610" width="23.5" style="1" hidden="1"/>
    <col min="4611" max="4611" width="11.75" style="1" hidden="1"/>
    <col min="4612" max="4612" width="2.875" style="1" hidden="1"/>
    <col min="4613" max="4613" width="19.625" style="1" hidden="1"/>
    <col min="4614" max="4614" width="14.25" style="1" hidden="1"/>
    <col min="4615" max="4615" width="3" style="1" hidden="1"/>
    <col min="4616" max="4616" width="19.25" style="1" hidden="1"/>
    <col min="4617" max="4617" width="13.875" style="1" hidden="1"/>
    <col min="4618" max="4618" width="3.375" style="1" hidden="1"/>
    <col min="4619" max="4619" width="19.5" style="1" hidden="1"/>
    <col min="4620" max="4620" width="14.25" style="1" hidden="1"/>
    <col min="4621" max="4621" width="3" style="1" hidden="1"/>
    <col min="4622" max="4622" width="19.75" style="1" hidden="1"/>
    <col min="4623" max="4623" width="13" style="1" hidden="1"/>
    <col min="4624" max="4864" width="9" style="1" hidden="1"/>
    <col min="4865" max="4865" width="5.25" style="1" hidden="1"/>
    <col min="4866" max="4866" width="23.5" style="1" hidden="1"/>
    <col min="4867" max="4867" width="11.75" style="1" hidden="1"/>
    <col min="4868" max="4868" width="2.875" style="1" hidden="1"/>
    <col min="4869" max="4869" width="19.625" style="1" hidden="1"/>
    <col min="4870" max="4870" width="14.25" style="1" hidden="1"/>
    <col min="4871" max="4871" width="3" style="1" hidden="1"/>
    <col min="4872" max="4872" width="19.25" style="1" hidden="1"/>
    <col min="4873" max="4873" width="13.875" style="1" hidden="1"/>
    <col min="4874" max="4874" width="3.375" style="1" hidden="1"/>
    <col min="4875" max="4875" width="19.5" style="1" hidden="1"/>
    <col min="4876" max="4876" width="14.25" style="1" hidden="1"/>
    <col min="4877" max="4877" width="3" style="1" hidden="1"/>
    <col min="4878" max="4878" width="19.75" style="1" hidden="1"/>
    <col min="4879" max="4879" width="13" style="1" hidden="1"/>
    <col min="4880" max="5120" width="9" style="1" hidden="1"/>
    <col min="5121" max="5121" width="5.25" style="1" hidden="1"/>
    <col min="5122" max="5122" width="23.5" style="1" hidden="1"/>
    <col min="5123" max="5123" width="11.75" style="1" hidden="1"/>
    <col min="5124" max="5124" width="2.875" style="1" hidden="1"/>
    <col min="5125" max="5125" width="19.625" style="1" hidden="1"/>
    <col min="5126" max="5126" width="14.25" style="1" hidden="1"/>
    <col min="5127" max="5127" width="3" style="1" hidden="1"/>
    <col min="5128" max="5128" width="19.25" style="1" hidden="1"/>
    <col min="5129" max="5129" width="13.875" style="1" hidden="1"/>
    <col min="5130" max="5130" width="3.375" style="1" hidden="1"/>
    <col min="5131" max="5131" width="19.5" style="1" hidden="1"/>
    <col min="5132" max="5132" width="14.25" style="1" hidden="1"/>
    <col min="5133" max="5133" width="3" style="1" hidden="1"/>
    <col min="5134" max="5134" width="19.75" style="1" hidden="1"/>
    <col min="5135" max="5135" width="13" style="1" hidden="1"/>
    <col min="5136" max="5376" width="9" style="1" hidden="1"/>
    <col min="5377" max="5377" width="5.25" style="1" hidden="1"/>
    <col min="5378" max="5378" width="23.5" style="1" hidden="1"/>
    <col min="5379" max="5379" width="11.75" style="1" hidden="1"/>
    <col min="5380" max="5380" width="2.875" style="1" hidden="1"/>
    <col min="5381" max="5381" width="19.625" style="1" hidden="1"/>
    <col min="5382" max="5382" width="14.25" style="1" hidden="1"/>
    <col min="5383" max="5383" width="3" style="1" hidden="1"/>
    <col min="5384" max="5384" width="19.25" style="1" hidden="1"/>
    <col min="5385" max="5385" width="13.875" style="1" hidden="1"/>
    <col min="5386" max="5386" width="3.375" style="1" hidden="1"/>
    <col min="5387" max="5387" width="19.5" style="1" hidden="1"/>
    <col min="5388" max="5388" width="14.25" style="1" hidden="1"/>
    <col min="5389" max="5389" width="3" style="1" hidden="1"/>
    <col min="5390" max="5390" width="19.75" style="1" hidden="1"/>
    <col min="5391" max="5391" width="13" style="1" hidden="1"/>
    <col min="5392" max="5632" width="9" style="1" hidden="1"/>
    <col min="5633" max="5633" width="5.25" style="1" hidden="1"/>
    <col min="5634" max="5634" width="23.5" style="1" hidden="1"/>
    <col min="5635" max="5635" width="11.75" style="1" hidden="1"/>
    <col min="5636" max="5636" width="2.875" style="1" hidden="1"/>
    <col min="5637" max="5637" width="19.625" style="1" hidden="1"/>
    <col min="5638" max="5638" width="14.25" style="1" hidden="1"/>
    <col min="5639" max="5639" width="3" style="1" hidden="1"/>
    <col min="5640" max="5640" width="19.25" style="1" hidden="1"/>
    <col min="5641" max="5641" width="13.875" style="1" hidden="1"/>
    <col min="5642" max="5642" width="3.375" style="1" hidden="1"/>
    <col min="5643" max="5643" width="19.5" style="1" hidden="1"/>
    <col min="5644" max="5644" width="14.25" style="1" hidden="1"/>
    <col min="5645" max="5645" width="3" style="1" hidden="1"/>
    <col min="5646" max="5646" width="19.75" style="1" hidden="1"/>
    <col min="5647" max="5647" width="13" style="1" hidden="1"/>
    <col min="5648" max="5888" width="9" style="1" hidden="1"/>
    <col min="5889" max="5889" width="5.25" style="1" hidden="1"/>
    <col min="5890" max="5890" width="23.5" style="1" hidden="1"/>
    <col min="5891" max="5891" width="11.75" style="1" hidden="1"/>
    <col min="5892" max="5892" width="2.875" style="1" hidden="1"/>
    <col min="5893" max="5893" width="19.625" style="1" hidden="1"/>
    <col min="5894" max="5894" width="14.25" style="1" hidden="1"/>
    <col min="5895" max="5895" width="3" style="1" hidden="1"/>
    <col min="5896" max="5896" width="19.25" style="1" hidden="1"/>
    <col min="5897" max="5897" width="13.875" style="1" hidden="1"/>
    <col min="5898" max="5898" width="3.375" style="1" hidden="1"/>
    <col min="5899" max="5899" width="19.5" style="1" hidden="1"/>
    <col min="5900" max="5900" width="14.25" style="1" hidden="1"/>
    <col min="5901" max="5901" width="3" style="1" hidden="1"/>
    <col min="5902" max="5902" width="19.75" style="1" hidden="1"/>
    <col min="5903" max="5903" width="13" style="1" hidden="1"/>
    <col min="5904" max="6144" width="9" style="1" hidden="1"/>
    <col min="6145" max="6145" width="5.25" style="1" hidden="1"/>
    <col min="6146" max="6146" width="23.5" style="1" hidden="1"/>
    <col min="6147" max="6147" width="11.75" style="1" hidden="1"/>
    <col min="6148" max="6148" width="2.875" style="1" hidden="1"/>
    <col min="6149" max="6149" width="19.625" style="1" hidden="1"/>
    <col min="6150" max="6150" width="14.25" style="1" hidden="1"/>
    <col min="6151" max="6151" width="3" style="1" hidden="1"/>
    <col min="6152" max="6152" width="19.25" style="1" hidden="1"/>
    <col min="6153" max="6153" width="13.875" style="1" hidden="1"/>
    <col min="6154" max="6154" width="3.375" style="1" hidden="1"/>
    <col min="6155" max="6155" width="19.5" style="1" hidden="1"/>
    <col min="6156" max="6156" width="14.25" style="1" hidden="1"/>
    <col min="6157" max="6157" width="3" style="1" hidden="1"/>
    <col min="6158" max="6158" width="19.75" style="1" hidden="1"/>
    <col min="6159" max="6159" width="13" style="1" hidden="1"/>
    <col min="6160" max="6400" width="9" style="1" hidden="1"/>
    <col min="6401" max="6401" width="5.25" style="1" hidden="1"/>
    <col min="6402" max="6402" width="23.5" style="1" hidden="1"/>
    <col min="6403" max="6403" width="11.75" style="1" hidden="1"/>
    <col min="6404" max="6404" width="2.875" style="1" hidden="1"/>
    <col min="6405" max="6405" width="19.625" style="1" hidden="1"/>
    <col min="6406" max="6406" width="14.25" style="1" hidden="1"/>
    <col min="6407" max="6407" width="3" style="1" hidden="1"/>
    <col min="6408" max="6408" width="19.25" style="1" hidden="1"/>
    <col min="6409" max="6409" width="13.875" style="1" hidden="1"/>
    <col min="6410" max="6410" width="3.375" style="1" hidden="1"/>
    <col min="6411" max="6411" width="19.5" style="1" hidden="1"/>
    <col min="6412" max="6412" width="14.25" style="1" hidden="1"/>
    <col min="6413" max="6413" width="3" style="1" hidden="1"/>
    <col min="6414" max="6414" width="19.75" style="1" hidden="1"/>
    <col min="6415" max="6415" width="13" style="1" hidden="1"/>
    <col min="6416" max="6656" width="9" style="1" hidden="1"/>
    <col min="6657" max="6657" width="5.25" style="1" hidden="1"/>
    <col min="6658" max="6658" width="23.5" style="1" hidden="1"/>
    <col min="6659" max="6659" width="11.75" style="1" hidden="1"/>
    <col min="6660" max="6660" width="2.875" style="1" hidden="1"/>
    <col min="6661" max="6661" width="19.625" style="1" hidden="1"/>
    <col min="6662" max="6662" width="14.25" style="1" hidden="1"/>
    <col min="6663" max="6663" width="3" style="1" hidden="1"/>
    <col min="6664" max="6664" width="19.25" style="1" hidden="1"/>
    <col min="6665" max="6665" width="13.875" style="1" hidden="1"/>
    <col min="6666" max="6666" width="3.375" style="1" hidden="1"/>
    <col min="6667" max="6667" width="19.5" style="1" hidden="1"/>
    <col min="6668" max="6668" width="14.25" style="1" hidden="1"/>
    <col min="6669" max="6669" width="3" style="1" hidden="1"/>
    <col min="6670" max="6670" width="19.75" style="1" hidden="1"/>
    <col min="6671" max="6671" width="13" style="1" hidden="1"/>
    <col min="6672" max="6912" width="9" style="1" hidden="1"/>
    <col min="6913" max="6913" width="5.25" style="1" hidden="1"/>
    <col min="6914" max="6914" width="23.5" style="1" hidden="1"/>
    <col min="6915" max="6915" width="11.75" style="1" hidden="1"/>
    <col min="6916" max="6916" width="2.875" style="1" hidden="1"/>
    <col min="6917" max="6917" width="19.625" style="1" hidden="1"/>
    <col min="6918" max="6918" width="14.25" style="1" hidden="1"/>
    <col min="6919" max="6919" width="3" style="1" hidden="1"/>
    <col min="6920" max="6920" width="19.25" style="1" hidden="1"/>
    <col min="6921" max="6921" width="13.875" style="1" hidden="1"/>
    <col min="6922" max="6922" width="3.375" style="1" hidden="1"/>
    <col min="6923" max="6923" width="19.5" style="1" hidden="1"/>
    <col min="6924" max="6924" width="14.25" style="1" hidden="1"/>
    <col min="6925" max="6925" width="3" style="1" hidden="1"/>
    <col min="6926" max="6926" width="19.75" style="1" hidden="1"/>
    <col min="6927" max="6927" width="13" style="1" hidden="1"/>
    <col min="6928" max="7168" width="9" style="1" hidden="1"/>
    <col min="7169" max="7169" width="5.25" style="1" hidden="1"/>
    <col min="7170" max="7170" width="23.5" style="1" hidden="1"/>
    <col min="7171" max="7171" width="11.75" style="1" hidden="1"/>
    <col min="7172" max="7172" width="2.875" style="1" hidden="1"/>
    <col min="7173" max="7173" width="19.625" style="1" hidden="1"/>
    <col min="7174" max="7174" width="14.25" style="1" hidden="1"/>
    <col min="7175" max="7175" width="3" style="1" hidden="1"/>
    <col min="7176" max="7176" width="19.25" style="1" hidden="1"/>
    <col min="7177" max="7177" width="13.875" style="1" hidden="1"/>
    <col min="7178" max="7178" width="3.375" style="1" hidden="1"/>
    <col min="7179" max="7179" width="19.5" style="1" hidden="1"/>
    <col min="7180" max="7180" width="14.25" style="1" hidden="1"/>
    <col min="7181" max="7181" width="3" style="1" hidden="1"/>
    <col min="7182" max="7182" width="19.75" style="1" hidden="1"/>
    <col min="7183" max="7183" width="13" style="1" hidden="1"/>
    <col min="7184" max="7424" width="9" style="1" hidden="1"/>
    <col min="7425" max="7425" width="5.25" style="1" hidden="1"/>
    <col min="7426" max="7426" width="23.5" style="1" hidden="1"/>
    <col min="7427" max="7427" width="11.75" style="1" hidden="1"/>
    <col min="7428" max="7428" width="2.875" style="1" hidden="1"/>
    <col min="7429" max="7429" width="19.625" style="1" hidden="1"/>
    <col min="7430" max="7430" width="14.25" style="1" hidden="1"/>
    <col min="7431" max="7431" width="3" style="1" hidden="1"/>
    <col min="7432" max="7432" width="19.25" style="1" hidden="1"/>
    <col min="7433" max="7433" width="13.875" style="1" hidden="1"/>
    <col min="7434" max="7434" width="3.375" style="1" hidden="1"/>
    <col min="7435" max="7435" width="19.5" style="1" hidden="1"/>
    <col min="7436" max="7436" width="14.25" style="1" hidden="1"/>
    <col min="7437" max="7437" width="3" style="1" hidden="1"/>
    <col min="7438" max="7438" width="19.75" style="1" hidden="1"/>
    <col min="7439" max="7439" width="13" style="1" hidden="1"/>
    <col min="7440" max="7680" width="9" style="1" hidden="1"/>
    <col min="7681" max="7681" width="5.25" style="1" hidden="1"/>
    <col min="7682" max="7682" width="23.5" style="1" hidden="1"/>
    <col min="7683" max="7683" width="11.75" style="1" hidden="1"/>
    <col min="7684" max="7684" width="2.875" style="1" hidden="1"/>
    <col min="7685" max="7685" width="19.625" style="1" hidden="1"/>
    <col min="7686" max="7686" width="14.25" style="1" hidden="1"/>
    <col min="7687" max="7687" width="3" style="1" hidden="1"/>
    <col min="7688" max="7688" width="19.25" style="1" hidden="1"/>
    <col min="7689" max="7689" width="13.875" style="1" hidden="1"/>
    <col min="7690" max="7690" width="3.375" style="1" hidden="1"/>
    <col min="7691" max="7691" width="19.5" style="1" hidden="1"/>
    <col min="7692" max="7692" width="14.25" style="1" hidden="1"/>
    <col min="7693" max="7693" width="3" style="1" hidden="1"/>
    <col min="7694" max="7694" width="19.75" style="1" hidden="1"/>
    <col min="7695" max="7695" width="13" style="1" hidden="1"/>
    <col min="7696" max="7936" width="9" style="1" hidden="1"/>
    <col min="7937" max="7937" width="5.25" style="1" hidden="1"/>
    <col min="7938" max="7938" width="23.5" style="1" hidden="1"/>
    <col min="7939" max="7939" width="11.75" style="1" hidden="1"/>
    <col min="7940" max="7940" width="2.875" style="1" hidden="1"/>
    <col min="7941" max="7941" width="19.625" style="1" hidden="1"/>
    <col min="7942" max="7942" width="14.25" style="1" hidden="1"/>
    <col min="7943" max="7943" width="3" style="1" hidden="1"/>
    <col min="7944" max="7944" width="19.25" style="1" hidden="1"/>
    <col min="7945" max="7945" width="13.875" style="1" hidden="1"/>
    <col min="7946" max="7946" width="3.375" style="1" hidden="1"/>
    <col min="7947" max="7947" width="19.5" style="1" hidden="1"/>
    <col min="7948" max="7948" width="14.25" style="1" hidden="1"/>
    <col min="7949" max="7949" width="3" style="1" hidden="1"/>
    <col min="7950" max="7950" width="19.75" style="1" hidden="1"/>
    <col min="7951" max="7951" width="13" style="1" hidden="1"/>
    <col min="7952" max="8192" width="9" style="1" hidden="1"/>
    <col min="8193" max="8193" width="5.25" style="1" hidden="1"/>
    <col min="8194" max="8194" width="23.5" style="1" hidden="1"/>
    <col min="8195" max="8195" width="11.75" style="1" hidden="1"/>
    <col min="8196" max="8196" width="2.875" style="1" hidden="1"/>
    <col min="8197" max="8197" width="19.625" style="1" hidden="1"/>
    <col min="8198" max="8198" width="14.25" style="1" hidden="1"/>
    <col min="8199" max="8199" width="3" style="1" hidden="1"/>
    <col min="8200" max="8200" width="19.25" style="1" hidden="1"/>
    <col min="8201" max="8201" width="13.875" style="1" hidden="1"/>
    <col min="8202" max="8202" width="3.375" style="1" hidden="1"/>
    <col min="8203" max="8203" width="19.5" style="1" hidden="1"/>
    <col min="8204" max="8204" width="14.25" style="1" hidden="1"/>
    <col min="8205" max="8205" width="3" style="1" hidden="1"/>
    <col min="8206" max="8206" width="19.75" style="1" hidden="1"/>
    <col min="8207" max="8207" width="13" style="1" hidden="1"/>
    <col min="8208" max="8448" width="9" style="1" hidden="1"/>
    <col min="8449" max="8449" width="5.25" style="1" hidden="1"/>
    <col min="8450" max="8450" width="23.5" style="1" hidden="1"/>
    <col min="8451" max="8451" width="11.75" style="1" hidden="1"/>
    <col min="8452" max="8452" width="2.875" style="1" hidden="1"/>
    <col min="8453" max="8453" width="19.625" style="1" hidden="1"/>
    <col min="8454" max="8454" width="14.25" style="1" hidden="1"/>
    <col min="8455" max="8455" width="3" style="1" hidden="1"/>
    <col min="8456" max="8456" width="19.25" style="1" hidden="1"/>
    <col min="8457" max="8457" width="13.875" style="1" hidden="1"/>
    <col min="8458" max="8458" width="3.375" style="1" hidden="1"/>
    <col min="8459" max="8459" width="19.5" style="1" hidden="1"/>
    <col min="8460" max="8460" width="14.25" style="1" hidden="1"/>
    <col min="8461" max="8461" width="3" style="1" hidden="1"/>
    <col min="8462" max="8462" width="19.75" style="1" hidden="1"/>
    <col min="8463" max="8463" width="13" style="1" hidden="1"/>
    <col min="8464" max="8704" width="9" style="1" hidden="1"/>
    <col min="8705" max="8705" width="5.25" style="1" hidden="1"/>
    <col min="8706" max="8706" width="23.5" style="1" hidden="1"/>
    <col min="8707" max="8707" width="11.75" style="1" hidden="1"/>
    <col min="8708" max="8708" width="2.875" style="1" hidden="1"/>
    <col min="8709" max="8709" width="19.625" style="1" hidden="1"/>
    <col min="8710" max="8710" width="14.25" style="1" hidden="1"/>
    <col min="8711" max="8711" width="3" style="1" hidden="1"/>
    <col min="8712" max="8712" width="19.25" style="1" hidden="1"/>
    <col min="8713" max="8713" width="13.875" style="1" hidden="1"/>
    <col min="8714" max="8714" width="3.375" style="1" hidden="1"/>
    <col min="8715" max="8715" width="19.5" style="1" hidden="1"/>
    <col min="8716" max="8716" width="14.25" style="1" hidden="1"/>
    <col min="8717" max="8717" width="3" style="1" hidden="1"/>
    <col min="8718" max="8718" width="19.75" style="1" hidden="1"/>
    <col min="8719" max="8719" width="13" style="1" hidden="1"/>
    <col min="8720" max="8960" width="9" style="1" hidden="1"/>
    <col min="8961" max="8961" width="5.25" style="1" hidden="1"/>
    <col min="8962" max="8962" width="23.5" style="1" hidden="1"/>
    <col min="8963" max="8963" width="11.75" style="1" hidden="1"/>
    <col min="8964" max="8964" width="2.875" style="1" hidden="1"/>
    <col min="8965" max="8965" width="19.625" style="1" hidden="1"/>
    <col min="8966" max="8966" width="14.25" style="1" hidden="1"/>
    <col min="8967" max="8967" width="3" style="1" hidden="1"/>
    <col min="8968" max="8968" width="19.25" style="1" hidden="1"/>
    <col min="8969" max="8969" width="13.875" style="1" hidden="1"/>
    <col min="8970" max="8970" width="3.375" style="1" hidden="1"/>
    <col min="8971" max="8971" width="19.5" style="1" hidden="1"/>
    <col min="8972" max="8972" width="14.25" style="1" hidden="1"/>
    <col min="8973" max="8973" width="3" style="1" hidden="1"/>
    <col min="8974" max="8974" width="19.75" style="1" hidden="1"/>
    <col min="8975" max="8975" width="13" style="1" hidden="1"/>
    <col min="8976" max="9216" width="9" style="1" hidden="1"/>
    <col min="9217" max="9217" width="5.25" style="1" hidden="1"/>
    <col min="9218" max="9218" width="23.5" style="1" hidden="1"/>
    <col min="9219" max="9219" width="11.75" style="1" hidden="1"/>
    <col min="9220" max="9220" width="2.875" style="1" hidden="1"/>
    <col min="9221" max="9221" width="19.625" style="1" hidden="1"/>
    <col min="9222" max="9222" width="14.25" style="1" hidden="1"/>
    <col min="9223" max="9223" width="3" style="1" hidden="1"/>
    <col min="9224" max="9224" width="19.25" style="1" hidden="1"/>
    <col min="9225" max="9225" width="13.875" style="1" hidden="1"/>
    <col min="9226" max="9226" width="3.375" style="1" hidden="1"/>
    <col min="9227" max="9227" width="19.5" style="1" hidden="1"/>
    <col min="9228" max="9228" width="14.25" style="1" hidden="1"/>
    <col min="9229" max="9229" width="3" style="1" hidden="1"/>
    <col min="9230" max="9230" width="19.75" style="1" hidden="1"/>
    <col min="9231" max="9231" width="13" style="1" hidden="1"/>
    <col min="9232" max="9472" width="9" style="1" hidden="1"/>
    <col min="9473" max="9473" width="5.25" style="1" hidden="1"/>
    <col min="9474" max="9474" width="23.5" style="1" hidden="1"/>
    <col min="9475" max="9475" width="11.75" style="1" hidden="1"/>
    <col min="9476" max="9476" width="2.875" style="1" hidden="1"/>
    <col min="9477" max="9477" width="19.625" style="1" hidden="1"/>
    <col min="9478" max="9478" width="14.25" style="1" hidden="1"/>
    <col min="9479" max="9479" width="3" style="1" hidden="1"/>
    <col min="9480" max="9480" width="19.25" style="1" hidden="1"/>
    <col min="9481" max="9481" width="13.875" style="1" hidden="1"/>
    <col min="9482" max="9482" width="3.375" style="1" hidden="1"/>
    <col min="9483" max="9483" width="19.5" style="1" hidden="1"/>
    <col min="9484" max="9484" width="14.25" style="1" hidden="1"/>
    <col min="9485" max="9485" width="3" style="1" hidden="1"/>
    <col min="9486" max="9486" width="19.75" style="1" hidden="1"/>
    <col min="9487" max="9487" width="13" style="1" hidden="1"/>
    <col min="9488" max="9728" width="9" style="1" hidden="1"/>
    <col min="9729" max="9729" width="5.25" style="1" hidden="1"/>
    <col min="9730" max="9730" width="23.5" style="1" hidden="1"/>
    <col min="9731" max="9731" width="11.75" style="1" hidden="1"/>
    <col min="9732" max="9732" width="2.875" style="1" hidden="1"/>
    <col min="9733" max="9733" width="19.625" style="1" hidden="1"/>
    <col min="9734" max="9734" width="14.25" style="1" hidden="1"/>
    <col min="9735" max="9735" width="3" style="1" hidden="1"/>
    <col min="9736" max="9736" width="19.25" style="1" hidden="1"/>
    <col min="9737" max="9737" width="13.875" style="1" hidden="1"/>
    <col min="9738" max="9738" width="3.375" style="1" hidden="1"/>
    <col min="9739" max="9739" width="19.5" style="1" hidden="1"/>
    <col min="9740" max="9740" width="14.25" style="1" hidden="1"/>
    <col min="9741" max="9741" width="3" style="1" hidden="1"/>
    <col min="9742" max="9742" width="19.75" style="1" hidden="1"/>
    <col min="9743" max="9743" width="13" style="1" hidden="1"/>
    <col min="9744" max="9984" width="9" style="1" hidden="1"/>
    <col min="9985" max="9985" width="5.25" style="1" hidden="1"/>
    <col min="9986" max="9986" width="23.5" style="1" hidden="1"/>
    <col min="9987" max="9987" width="11.75" style="1" hidden="1"/>
    <col min="9988" max="9988" width="2.875" style="1" hidden="1"/>
    <col min="9989" max="9989" width="19.625" style="1" hidden="1"/>
    <col min="9990" max="9990" width="14.25" style="1" hidden="1"/>
    <col min="9991" max="9991" width="3" style="1" hidden="1"/>
    <col min="9992" max="9992" width="19.25" style="1" hidden="1"/>
    <col min="9993" max="9993" width="13.875" style="1" hidden="1"/>
    <col min="9994" max="9994" width="3.375" style="1" hidden="1"/>
    <col min="9995" max="9995" width="19.5" style="1" hidden="1"/>
    <col min="9996" max="9996" width="14.25" style="1" hidden="1"/>
    <col min="9997" max="9997" width="3" style="1" hidden="1"/>
    <col min="9998" max="9998" width="19.75" style="1" hidden="1"/>
    <col min="9999" max="9999" width="13" style="1" hidden="1"/>
    <col min="10000" max="10240" width="9" style="1" hidden="1"/>
    <col min="10241" max="10241" width="5.25" style="1" hidden="1"/>
    <col min="10242" max="10242" width="23.5" style="1" hidden="1"/>
    <col min="10243" max="10243" width="11.75" style="1" hidden="1"/>
    <col min="10244" max="10244" width="2.875" style="1" hidden="1"/>
    <col min="10245" max="10245" width="19.625" style="1" hidden="1"/>
    <col min="10246" max="10246" width="14.25" style="1" hidden="1"/>
    <col min="10247" max="10247" width="3" style="1" hidden="1"/>
    <col min="10248" max="10248" width="19.25" style="1" hidden="1"/>
    <col min="10249" max="10249" width="13.875" style="1" hidden="1"/>
    <col min="10250" max="10250" width="3.375" style="1" hidden="1"/>
    <col min="10251" max="10251" width="19.5" style="1" hidden="1"/>
    <col min="10252" max="10252" width="14.25" style="1" hidden="1"/>
    <col min="10253" max="10253" width="3" style="1" hidden="1"/>
    <col min="10254" max="10254" width="19.75" style="1" hidden="1"/>
    <col min="10255" max="10255" width="13" style="1" hidden="1"/>
    <col min="10256" max="10496" width="9" style="1" hidden="1"/>
    <col min="10497" max="10497" width="5.25" style="1" hidden="1"/>
    <col min="10498" max="10498" width="23.5" style="1" hidden="1"/>
    <col min="10499" max="10499" width="11.75" style="1" hidden="1"/>
    <col min="10500" max="10500" width="2.875" style="1" hidden="1"/>
    <col min="10501" max="10501" width="19.625" style="1" hidden="1"/>
    <col min="10502" max="10502" width="14.25" style="1" hidden="1"/>
    <col min="10503" max="10503" width="3" style="1" hidden="1"/>
    <col min="10504" max="10504" width="19.25" style="1" hidden="1"/>
    <col min="10505" max="10505" width="13.875" style="1" hidden="1"/>
    <col min="10506" max="10506" width="3.375" style="1" hidden="1"/>
    <col min="10507" max="10507" width="19.5" style="1" hidden="1"/>
    <col min="10508" max="10508" width="14.25" style="1" hidden="1"/>
    <col min="10509" max="10509" width="3" style="1" hidden="1"/>
    <col min="10510" max="10510" width="19.75" style="1" hidden="1"/>
    <col min="10511" max="10511" width="13" style="1" hidden="1"/>
    <col min="10512" max="10752" width="9" style="1" hidden="1"/>
    <col min="10753" max="10753" width="5.25" style="1" hidden="1"/>
    <col min="10754" max="10754" width="23.5" style="1" hidden="1"/>
    <col min="10755" max="10755" width="11.75" style="1" hidden="1"/>
    <col min="10756" max="10756" width="2.875" style="1" hidden="1"/>
    <col min="10757" max="10757" width="19.625" style="1" hidden="1"/>
    <col min="10758" max="10758" width="14.25" style="1" hidden="1"/>
    <col min="10759" max="10759" width="3" style="1" hidden="1"/>
    <col min="10760" max="10760" width="19.25" style="1" hidden="1"/>
    <col min="10761" max="10761" width="13.875" style="1" hidden="1"/>
    <col min="10762" max="10762" width="3.375" style="1" hidden="1"/>
    <col min="10763" max="10763" width="19.5" style="1" hidden="1"/>
    <col min="10764" max="10764" width="14.25" style="1" hidden="1"/>
    <col min="10765" max="10765" width="3" style="1" hidden="1"/>
    <col min="10766" max="10766" width="19.75" style="1" hidden="1"/>
    <col min="10767" max="10767" width="13" style="1" hidden="1"/>
    <col min="10768" max="11008" width="9" style="1" hidden="1"/>
    <col min="11009" max="11009" width="5.25" style="1" hidden="1"/>
    <col min="11010" max="11010" width="23.5" style="1" hidden="1"/>
    <col min="11011" max="11011" width="11.75" style="1" hidden="1"/>
    <col min="11012" max="11012" width="2.875" style="1" hidden="1"/>
    <col min="11013" max="11013" width="19.625" style="1" hidden="1"/>
    <col min="11014" max="11014" width="14.25" style="1" hidden="1"/>
    <col min="11015" max="11015" width="3" style="1" hidden="1"/>
    <col min="11016" max="11016" width="19.25" style="1" hidden="1"/>
    <col min="11017" max="11017" width="13.875" style="1" hidden="1"/>
    <col min="11018" max="11018" width="3.375" style="1" hidden="1"/>
    <col min="11019" max="11019" width="19.5" style="1" hidden="1"/>
    <col min="11020" max="11020" width="14.25" style="1" hidden="1"/>
    <col min="11021" max="11021" width="3" style="1" hidden="1"/>
    <col min="11022" max="11022" width="19.75" style="1" hidden="1"/>
    <col min="11023" max="11023" width="13" style="1" hidden="1"/>
    <col min="11024" max="11264" width="9" style="1" hidden="1"/>
    <col min="11265" max="11265" width="5.25" style="1" hidden="1"/>
    <col min="11266" max="11266" width="23.5" style="1" hidden="1"/>
    <col min="11267" max="11267" width="11.75" style="1" hidden="1"/>
    <col min="11268" max="11268" width="2.875" style="1" hidden="1"/>
    <col min="11269" max="11269" width="19.625" style="1" hidden="1"/>
    <col min="11270" max="11270" width="14.25" style="1" hidden="1"/>
    <col min="11271" max="11271" width="3" style="1" hidden="1"/>
    <col min="11272" max="11272" width="19.25" style="1" hidden="1"/>
    <col min="11273" max="11273" width="13.875" style="1" hidden="1"/>
    <col min="11274" max="11274" width="3.375" style="1" hidden="1"/>
    <col min="11275" max="11275" width="19.5" style="1" hidden="1"/>
    <col min="11276" max="11276" width="14.25" style="1" hidden="1"/>
    <col min="11277" max="11277" width="3" style="1" hidden="1"/>
    <col min="11278" max="11278" width="19.75" style="1" hidden="1"/>
    <col min="11279" max="11279" width="13" style="1" hidden="1"/>
    <col min="11280" max="11520" width="9" style="1" hidden="1"/>
    <col min="11521" max="11521" width="5.25" style="1" hidden="1"/>
    <col min="11522" max="11522" width="23.5" style="1" hidden="1"/>
    <col min="11523" max="11523" width="11.75" style="1" hidden="1"/>
    <col min="11524" max="11524" width="2.875" style="1" hidden="1"/>
    <col min="11525" max="11525" width="19.625" style="1" hidden="1"/>
    <col min="11526" max="11526" width="14.25" style="1" hidden="1"/>
    <col min="11527" max="11527" width="3" style="1" hidden="1"/>
    <col min="11528" max="11528" width="19.25" style="1" hidden="1"/>
    <col min="11529" max="11529" width="13.875" style="1" hidden="1"/>
    <col min="11530" max="11530" width="3.375" style="1" hidden="1"/>
    <col min="11531" max="11531" width="19.5" style="1" hidden="1"/>
    <col min="11532" max="11532" width="14.25" style="1" hidden="1"/>
    <col min="11533" max="11533" width="3" style="1" hidden="1"/>
    <col min="11534" max="11534" width="19.75" style="1" hidden="1"/>
    <col min="11535" max="11535" width="13" style="1" hidden="1"/>
    <col min="11536" max="11776" width="9" style="1" hidden="1"/>
    <col min="11777" max="11777" width="5.25" style="1" hidden="1"/>
    <col min="11778" max="11778" width="23.5" style="1" hidden="1"/>
    <col min="11779" max="11779" width="11.75" style="1" hidden="1"/>
    <col min="11780" max="11780" width="2.875" style="1" hidden="1"/>
    <col min="11781" max="11781" width="19.625" style="1" hidden="1"/>
    <col min="11782" max="11782" width="14.25" style="1" hidden="1"/>
    <col min="11783" max="11783" width="3" style="1" hidden="1"/>
    <col min="11784" max="11784" width="19.25" style="1" hidden="1"/>
    <col min="11785" max="11785" width="13.875" style="1" hidden="1"/>
    <col min="11786" max="11786" width="3.375" style="1" hidden="1"/>
    <col min="11787" max="11787" width="19.5" style="1" hidden="1"/>
    <col min="11788" max="11788" width="14.25" style="1" hidden="1"/>
    <col min="11789" max="11789" width="3" style="1" hidden="1"/>
    <col min="11790" max="11790" width="19.75" style="1" hidden="1"/>
    <col min="11791" max="11791" width="13" style="1" hidden="1"/>
    <col min="11792" max="12032" width="9" style="1" hidden="1"/>
    <col min="12033" max="12033" width="5.25" style="1" hidden="1"/>
    <col min="12034" max="12034" width="23.5" style="1" hidden="1"/>
    <col min="12035" max="12035" width="11.75" style="1" hidden="1"/>
    <col min="12036" max="12036" width="2.875" style="1" hidden="1"/>
    <col min="12037" max="12037" width="19.625" style="1" hidden="1"/>
    <col min="12038" max="12038" width="14.25" style="1" hidden="1"/>
    <col min="12039" max="12039" width="3" style="1" hidden="1"/>
    <col min="12040" max="12040" width="19.25" style="1" hidden="1"/>
    <col min="12041" max="12041" width="13.875" style="1" hidden="1"/>
    <col min="12042" max="12042" width="3.375" style="1" hidden="1"/>
    <col min="12043" max="12043" width="19.5" style="1" hidden="1"/>
    <col min="12044" max="12044" width="14.25" style="1" hidden="1"/>
    <col min="12045" max="12045" width="3" style="1" hidden="1"/>
    <col min="12046" max="12046" width="19.75" style="1" hidden="1"/>
    <col min="12047" max="12047" width="13" style="1" hidden="1"/>
    <col min="12048" max="12288" width="9" style="1" hidden="1"/>
    <col min="12289" max="12289" width="5.25" style="1" hidden="1"/>
    <col min="12290" max="12290" width="23.5" style="1" hidden="1"/>
    <col min="12291" max="12291" width="11.75" style="1" hidden="1"/>
    <col min="12292" max="12292" width="2.875" style="1" hidden="1"/>
    <col min="12293" max="12293" width="19.625" style="1" hidden="1"/>
    <col min="12294" max="12294" width="14.25" style="1" hidden="1"/>
    <col min="12295" max="12295" width="3" style="1" hidden="1"/>
    <col min="12296" max="12296" width="19.25" style="1" hidden="1"/>
    <col min="12297" max="12297" width="13.875" style="1" hidden="1"/>
    <col min="12298" max="12298" width="3.375" style="1" hidden="1"/>
    <col min="12299" max="12299" width="19.5" style="1" hidden="1"/>
    <col min="12300" max="12300" width="14.25" style="1" hidden="1"/>
    <col min="12301" max="12301" width="3" style="1" hidden="1"/>
    <col min="12302" max="12302" width="19.75" style="1" hidden="1"/>
    <col min="12303" max="12303" width="13" style="1" hidden="1"/>
    <col min="12304" max="12544" width="9" style="1" hidden="1"/>
    <col min="12545" max="12545" width="5.25" style="1" hidden="1"/>
    <col min="12546" max="12546" width="23.5" style="1" hidden="1"/>
    <col min="12547" max="12547" width="11.75" style="1" hidden="1"/>
    <col min="12548" max="12548" width="2.875" style="1" hidden="1"/>
    <col min="12549" max="12549" width="19.625" style="1" hidden="1"/>
    <col min="12550" max="12550" width="14.25" style="1" hidden="1"/>
    <col min="12551" max="12551" width="3" style="1" hidden="1"/>
    <col min="12552" max="12552" width="19.25" style="1" hidden="1"/>
    <col min="12553" max="12553" width="13.875" style="1" hidden="1"/>
    <col min="12554" max="12554" width="3.375" style="1" hidden="1"/>
    <col min="12555" max="12555" width="19.5" style="1" hidden="1"/>
    <col min="12556" max="12556" width="14.25" style="1" hidden="1"/>
    <col min="12557" max="12557" width="3" style="1" hidden="1"/>
    <col min="12558" max="12558" width="19.75" style="1" hidden="1"/>
    <col min="12559" max="12559" width="13" style="1" hidden="1"/>
    <col min="12560" max="12800" width="9" style="1" hidden="1"/>
    <col min="12801" max="12801" width="5.25" style="1" hidden="1"/>
    <col min="12802" max="12802" width="23.5" style="1" hidden="1"/>
    <col min="12803" max="12803" width="11.75" style="1" hidden="1"/>
    <col min="12804" max="12804" width="2.875" style="1" hidden="1"/>
    <col min="12805" max="12805" width="19.625" style="1" hidden="1"/>
    <col min="12806" max="12806" width="14.25" style="1" hidden="1"/>
    <col min="12807" max="12807" width="3" style="1" hidden="1"/>
    <col min="12808" max="12808" width="19.25" style="1" hidden="1"/>
    <col min="12809" max="12809" width="13.875" style="1" hidden="1"/>
    <col min="12810" max="12810" width="3.375" style="1" hidden="1"/>
    <col min="12811" max="12811" width="19.5" style="1" hidden="1"/>
    <col min="12812" max="12812" width="14.25" style="1" hidden="1"/>
    <col min="12813" max="12813" width="3" style="1" hidden="1"/>
    <col min="12814" max="12814" width="19.75" style="1" hidden="1"/>
    <col min="12815" max="12815" width="13" style="1" hidden="1"/>
    <col min="12816" max="13056" width="9" style="1" hidden="1"/>
    <col min="13057" max="13057" width="5.25" style="1" hidden="1"/>
    <col min="13058" max="13058" width="23.5" style="1" hidden="1"/>
    <col min="13059" max="13059" width="11.75" style="1" hidden="1"/>
    <col min="13060" max="13060" width="2.875" style="1" hidden="1"/>
    <col min="13061" max="13061" width="19.625" style="1" hidden="1"/>
    <col min="13062" max="13062" width="14.25" style="1" hidden="1"/>
    <col min="13063" max="13063" width="3" style="1" hidden="1"/>
    <col min="13064" max="13064" width="19.25" style="1" hidden="1"/>
    <col min="13065" max="13065" width="13.875" style="1" hidden="1"/>
    <col min="13066" max="13066" width="3.375" style="1" hidden="1"/>
    <col min="13067" max="13067" width="19.5" style="1" hidden="1"/>
    <col min="13068" max="13068" width="14.25" style="1" hidden="1"/>
    <col min="13069" max="13069" width="3" style="1" hidden="1"/>
    <col min="13070" max="13070" width="19.75" style="1" hidden="1"/>
    <col min="13071" max="13071" width="13" style="1" hidden="1"/>
    <col min="13072" max="13312" width="9" style="1" hidden="1"/>
    <col min="13313" max="13313" width="5.25" style="1" hidden="1"/>
    <col min="13314" max="13314" width="23.5" style="1" hidden="1"/>
    <col min="13315" max="13315" width="11.75" style="1" hidden="1"/>
    <col min="13316" max="13316" width="2.875" style="1" hidden="1"/>
    <col min="13317" max="13317" width="19.625" style="1" hidden="1"/>
    <col min="13318" max="13318" width="14.25" style="1" hidden="1"/>
    <col min="13319" max="13319" width="3" style="1" hidden="1"/>
    <col min="13320" max="13320" width="19.25" style="1" hidden="1"/>
    <col min="13321" max="13321" width="13.875" style="1" hidden="1"/>
    <col min="13322" max="13322" width="3.375" style="1" hidden="1"/>
    <col min="13323" max="13323" width="19.5" style="1" hidden="1"/>
    <col min="13324" max="13324" width="14.25" style="1" hidden="1"/>
    <col min="13325" max="13325" width="3" style="1" hidden="1"/>
    <col min="13326" max="13326" width="19.75" style="1" hidden="1"/>
    <col min="13327" max="13327" width="13" style="1" hidden="1"/>
    <col min="13328" max="13568" width="9" style="1" hidden="1"/>
    <col min="13569" max="13569" width="5.25" style="1" hidden="1"/>
    <col min="13570" max="13570" width="23.5" style="1" hidden="1"/>
    <col min="13571" max="13571" width="11.75" style="1" hidden="1"/>
    <col min="13572" max="13572" width="2.875" style="1" hidden="1"/>
    <col min="13573" max="13573" width="19.625" style="1" hidden="1"/>
    <col min="13574" max="13574" width="14.25" style="1" hidden="1"/>
    <col min="13575" max="13575" width="3" style="1" hidden="1"/>
    <col min="13576" max="13576" width="19.25" style="1" hidden="1"/>
    <col min="13577" max="13577" width="13.875" style="1" hidden="1"/>
    <col min="13578" max="13578" width="3.375" style="1" hidden="1"/>
    <col min="13579" max="13579" width="19.5" style="1" hidden="1"/>
    <col min="13580" max="13580" width="14.25" style="1" hidden="1"/>
    <col min="13581" max="13581" width="3" style="1" hidden="1"/>
    <col min="13582" max="13582" width="19.75" style="1" hidden="1"/>
    <col min="13583" max="13583" width="13" style="1" hidden="1"/>
    <col min="13584" max="13824" width="9" style="1" hidden="1"/>
    <col min="13825" max="13825" width="5.25" style="1" hidden="1"/>
    <col min="13826" max="13826" width="23.5" style="1" hidden="1"/>
    <col min="13827" max="13827" width="11.75" style="1" hidden="1"/>
    <col min="13828" max="13828" width="2.875" style="1" hidden="1"/>
    <col min="13829" max="13829" width="19.625" style="1" hidden="1"/>
    <col min="13830" max="13830" width="14.25" style="1" hidden="1"/>
    <col min="13831" max="13831" width="3" style="1" hidden="1"/>
    <col min="13832" max="13832" width="19.25" style="1" hidden="1"/>
    <col min="13833" max="13833" width="13.875" style="1" hidden="1"/>
    <col min="13834" max="13834" width="3.375" style="1" hidden="1"/>
    <col min="13835" max="13835" width="19.5" style="1" hidden="1"/>
    <col min="13836" max="13836" width="14.25" style="1" hidden="1"/>
    <col min="13837" max="13837" width="3" style="1" hidden="1"/>
    <col min="13838" max="13838" width="19.75" style="1" hidden="1"/>
    <col min="13839" max="13839" width="13" style="1" hidden="1"/>
    <col min="13840" max="14080" width="9" style="1" hidden="1"/>
    <col min="14081" max="14081" width="5.25" style="1" hidden="1"/>
    <col min="14082" max="14082" width="23.5" style="1" hidden="1"/>
    <col min="14083" max="14083" width="11.75" style="1" hidden="1"/>
    <col min="14084" max="14084" width="2.875" style="1" hidden="1"/>
    <col min="14085" max="14085" width="19.625" style="1" hidden="1"/>
    <col min="14086" max="14086" width="14.25" style="1" hidden="1"/>
    <col min="14087" max="14087" width="3" style="1" hidden="1"/>
    <col min="14088" max="14088" width="19.25" style="1" hidden="1"/>
    <col min="14089" max="14089" width="13.875" style="1" hidden="1"/>
    <col min="14090" max="14090" width="3.375" style="1" hidden="1"/>
    <col min="14091" max="14091" width="19.5" style="1" hidden="1"/>
    <col min="14092" max="14092" width="14.25" style="1" hidden="1"/>
    <col min="14093" max="14093" width="3" style="1" hidden="1"/>
    <col min="14094" max="14094" width="19.75" style="1" hidden="1"/>
    <col min="14095" max="14095" width="13" style="1" hidden="1"/>
    <col min="14096" max="14336" width="9" style="1" hidden="1"/>
    <col min="14337" max="14337" width="5.25" style="1" hidden="1"/>
    <col min="14338" max="14338" width="23.5" style="1" hidden="1"/>
    <col min="14339" max="14339" width="11.75" style="1" hidden="1"/>
    <col min="14340" max="14340" width="2.875" style="1" hidden="1"/>
    <col min="14341" max="14341" width="19.625" style="1" hidden="1"/>
    <col min="14342" max="14342" width="14.25" style="1" hidden="1"/>
    <col min="14343" max="14343" width="3" style="1" hidden="1"/>
    <col min="14344" max="14344" width="19.25" style="1" hidden="1"/>
    <col min="14345" max="14345" width="13.875" style="1" hidden="1"/>
    <col min="14346" max="14346" width="3.375" style="1" hidden="1"/>
    <col min="14347" max="14347" width="19.5" style="1" hidden="1"/>
    <col min="14348" max="14348" width="14.25" style="1" hidden="1"/>
    <col min="14349" max="14349" width="3" style="1" hidden="1"/>
    <col min="14350" max="14350" width="19.75" style="1" hidden="1"/>
    <col min="14351" max="14351" width="13" style="1" hidden="1"/>
    <col min="14352" max="14592" width="9" style="1" hidden="1"/>
    <col min="14593" max="14593" width="5.25" style="1" hidden="1"/>
    <col min="14594" max="14594" width="23.5" style="1" hidden="1"/>
    <col min="14595" max="14595" width="11.75" style="1" hidden="1"/>
    <col min="14596" max="14596" width="2.875" style="1" hidden="1"/>
    <col min="14597" max="14597" width="19.625" style="1" hidden="1"/>
    <col min="14598" max="14598" width="14.25" style="1" hidden="1"/>
    <col min="14599" max="14599" width="3" style="1" hidden="1"/>
    <col min="14600" max="14600" width="19.25" style="1" hidden="1"/>
    <col min="14601" max="14601" width="13.875" style="1" hidden="1"/>
    <col min="14602" max="14602" width="3.375" style="1" hidden="1"/>
    <col min="14603" max="14603" width="19.5" style="1" hidden="1"/>
    <col min="14604" max="14604" width="14.25" style="1" hidden="1"/>
    <col min="14605" max="14605" width="3" style="1" hidden="1"/>
    <col min="14606" max="14606" width="19.75" style="1" hidden="1"/>
    <col min="14607" max="14607" width="13" style="1" hidden="1"/>
    <col min="14608" max="14848" width="9" style="1" hidden="1"/>
    <col min="14849" max="14849" width="5.25" style="1" hidden="1"/>
    <col min="14850" max="14850" width="23.5" style="1" hidden="1"/>
    <col min="14851" max="14851" width="11.75" style="1" hidden="1"/>
    <col min="14852" max="14852" width="2.875" style="1" hidden="1"/>
    <col min="14853" max="14853" width="19.625" style="1" hidden="1"/>
    <col min="14854" max="14854" width="14.25" style="1" hidden="1"/>
    <col min="14855" max="14855" width="3" style="1" hidden="1"/>
    <col min="14856" max="14856" width="19.25" style="1" hidden="1"/>
    <col min="14857" max="14857" width="13.875" style="1" hidden="1"/>
    <col min="14858" max="14858" width="3.375" style="1" hidden="1"/>
    <col min="14859" max="14859" width="19.5" style="1" hidden="1"/>
    <col min="14860" max="14860" width="14.25" style="1" hidden="1"/>
    <col min="14861" max="14861" width="3" style="1" hidden="1"/>
    <col min="14862" max="14862" width="19.75" style="1" hidden="1"/>
    <col min="14863" max="14863" width="13" style="1" hidden="1"/>
    <col min="14864" max="15104" width="9" style="1" hidden="1"/>
    <col min="15105" max="15105" width="5.25" style="1" hidden="1"/>
    <col min="15106" max="15106" width="23.5" style="1" hidden="1"/>
    <col min="15107" max="15107" width="11.75" style="1" hidden="1"/>
    <col min="15108" max="15108" width="2.875" style="1" hidden="1"/>
    <col min="15109" max="15109" width="19.625" style="1" hidden="1"/>
    <col min="15110" max="15110" width="14.25" style="1" hidden="1"/>
    <col min="15111" max="15111" width="3" style="1" hidden="1"/>
    <col min="15112" max="15112" width="19.25" style="1" hidden="1"/>
    <col min="15113" max="15113" width="13.875" style="1" hidden="1"/>
    <col min="15114" max="15114" width="3.375" style="1" hidden="1"/>
    <col min="15115" max="15115" width="19.5" style="1" hidden="1"/>
    <col min="15116" max="15116" width="14.25" style="1" hidden="1"/>
    <col min="15117" max="15117" width="3" style="1" hidden="1"/>
    <col min="15118" max="15118" width="19.75" style="1" hidden="1"/>
    <col min="15119" max="15119" width="13" style="1" hidden="1"/>
    <col min="15120" max="15360" width="9" style="1" hidden="1"/>
    <col min="15361" max="15361" width="5.25" style="1" hidden="1"/>
    <col min="15362" max="15362" width="23.5" style="1" hidden="1"/>
    <col min="15363" max="15363" width="11.75" style="1" hidden="1"/>
    <col min="15364" max="15364" width="2.875" style="1" hidden="1"/>
    <col min="15365" max="15365" width="19.625" style="1" hidden="1"/>
    <col min="15366" max="15366" width="14.25" style="1" hidden="1"/>
    <col min="15367" max="15367" width="3" style="1" hidden="1"/>
    <col min="15368" max="15368" width="19.25" style="1" hidden="1"/>
    <col min="15369" max="15369" width="13.875" style="1" hidden="1"/>
    <col min="15370" max="15370" width="3.375" style="1" hidden="1"/>
    <col min="15371" max="15371" width="19.5" style="1" hidden="1"/>
    <col min="15372" max="15372" width="14.25" style="1" hidden="1"/>
    <col min="15373" max="15373" width="3" style="1" hidden="1"/>
    <col min="15374" max="15374" width="19.75" style="1" hidden="1"/>
    <col min="15375" max="15375" width="13" style="1" hidden="1"/>
    <col min="15376" max="15616" width="9" style="1" hidden="1"/>
    <col min="15617" max="15617" width="5.25" style="1" hidden="1"/>
    <col min="15618" max="15618" width="23.5" style="1" hidden="1"/>
    <col min="15619" max="15619" width="11.75" style="1" hidden="1"/>
    <col min="15620" max="15620" width="2.875" style="1" hidden="1"/>
    <col min="15621" max="15621" width="19.625" style="1" hidden="1"/>
    <col min="15622" max="15622" width="14.25" style="1" hidden="1"/>
    <col min="15623" max="15623" width="3" style="1" hidden="1"/>
    <col min="15624" max="15624" width="19.25" style="1" hidden="1"/>
    <col min="15625" max="15625" width="13.875" style="1" hidden="1"/>
    <col min="15626" max="15626" width="3.375" style="1" hidden="1"/>
    <col min="15627" max="15627" width="19.5" style="1" hidden="1"/>
    <col min="15628" max="15628" width="14.25" style="1" hidden="1"/>
    <col min="15629" max="15629" width="3" style="1" hidden="1"/>
    <col min="15630" max="15630" width="19.75" style="1" hidden="1"/>
    <col min="15631" max="15631" width="13" style="1" hidden="1"/>
    <col min="15632" max="15872" width="9" style="1" hidden="1"/>
    <col min="15873" max="15873" width="5.25" style="1" hidden="1"/>
    <col min="15874" max="15874" width="23.5" style="1" hidden="1"/>
    <col min="15875" max="15875" width="11.75" style="1" hidden="1"/>
    <col min="15876" max="15876" width="2.875" style="1" hidden="1"/>
    <col min="15877" max="15877" width="19.625" style="1" hidden="1"/>
    <col min="15878" max="15878" width="14.25" style="1" hidden="1"/>
    <col min="15879" max="15879" width="3" style="1" hidden="1"/>
    <col min="15880" max="15880" width="19.25" style="1" hidden="1"/>
    <col min="15881" max="15881" width="13.875" style="1" hidden="1"/>
    <col min="15882" max="15882" width="3.375" style="1" hidden="1"/>
    <col min="15883" max="15883" width="19.5" style="1" hidden="1"/>
    <col min="15884" max="15884" width="14.25" style="1" hidden="1"/>
    <col min="15885" max="15885" width="3" style="1" hidden="1"/>
    <col min="15886" max="15886" width="19.75" style="1" hidden="1"/>
    <col min="15887" max="15887" width="13" style="1" hidden="1"/>
    <col min="15888" max="16128" width="9" style="1" hidden="1"/>
    <col min="16129" max="16129" width="5.25" style="1" hidden="1"/>
    <col min="16130" max="16130" width="23.5" style="1" hidden="1"/>
    <col min="16131" max="16131" width="11.75" style="1" hidden="1"/>
    <col min="16132" max="16132" width="2.875" style="1" hidden="1"/>
    <col min="16133" max="16133" width="19.625" style="1" hidden="1"/>
    <col min="16134" max="16134" width="14.25" style="1" hidden="1"/>
    <col min="16135" max="16135" width="3" style="1" hidden="1"/>
    <col min="16136" max="16136" width="19.25" style="1" hidden="1"/>
    <col min="16137" max="16137" width="13.875" style="1" hidden="1"/>
    <col min="16138" max="16138" width="3.375" style="1" hidden="1"/>
    <col min="16139" max="16139" width="19.5" style="1" hidden="1"/>
    <col min="16140" max="16140" width="14.25" style="1" hidden="1"/>
    <col min="16141" max="16141" width="3" style="1" hidden="1"/>
    <col min="16142" max="16142" width="19.75" style="1" hidden="1"/>
    <col min="16143" max="16143" width="13" style="1" hidden="1"/>
    <col min="16144" max="16384" width="9" style="1" hidden="1"/>
  </cols>
  <sheetData>
    <row r="1" spans="1:18" s="6" customFormat="1" ht="6" customHeight="1" x14ac:dyDescent="0.2">
      <c r="A1" s="14"/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</row>
    <row r="2" spans="1:18" ht="45" x14ac:dyDescent="0.2">
      <c r="A2" s="14"/>
      <c r="B2" s="22" t="s">
        <v>48</v>
      </c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  <c r="P2" s="22"/>
      <c r="Q2" s="22"/>
      <c r="R2" s="14"/>
    </row>
    <row r="3" spans="1:18" s="6" customFormat="1" ht="6" customHeight="1" x14ac:dyDescent="0.2">
      <c r="A3" s="14"/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</row>
    <row r="4" spans="1:18" s="6" customFormat="1" x14ac:dyDescent="0.2">
      <c r="A4" s="14"/>
      <c r="R4" s="14"/>
    </row>
    <row r="5" spans="1:18" ht="41.25" customHeight="1" x14ac:dyDescent="0.2">
      <c r="A5" s="14"/>
      <c r="C5" s="23" t="s">
        <v>49</v>
      </c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5"/>
      <c r="R5" s="14"/>
    </row>
    <row r="6" spans="1:18" x14ac:dyDescent="0.2">
      <c r="A6" s="14"/>
      <c r="C6" s="26"/>
      <c r="D6" s="27"/>
      <c r="E6" s="27"/>
      <c r="F6" s="27"/>
      <c r="G6" s="27"/>
      <c r="H6" s="27"/>
      <c r="I6" s="27"/>
      <c r="J6" s="27"/>
      <c r="K6" s="27"/>
      <c r="L6" s="27"/>
      <c r="M6" s="27"/>
      <c r="N6" s="27"/>
      <c r="O6" s="27"/>
      <c r="P6" s="28"/>
      <c r="R6" s="14"/>
    </row>
    <row r="7" spans="1:18" x14ac:dyDescent="0.2">
      <c r="A7" s="14"/>
      <c r="R7" s="14"/>
    </row>
    <row r="8" spans="1:18" x14ac:dyDescent="0.2">
      <c r="A8" s="14"/>
      <c r="C8" s="5" t="s">
        <v>9</v>
      </c>
      <c r="D8" s="2">
        <v>5</v>
      </c>
      <c r="F8" s="5" t="s">
        <v>37</v>
      </c>
      <c r="R8" s="14"/>
    </row>
    <row r="9" spans="1:18" ht="15.75" x14ac:dyDescent="0.25">
      <c r="A9" s="14"/>
      <c r="C9" s="5" t="s">
        <v>10</v>
      </c>
      <c r="D9" s="2">
        <v>1.5</v>
      </c>
      <c r="F9" s="5" t="s">
        <v>38</v>
      </c>
      <c r="G9" s="2">
        <v>1</v>
      </c>
      <c r="I9" s="15" t="s">
        <v>59</v>
      </c>
      <c r="R9" s="14"/>
    </row>
    <row r="10" spans="1:18" ht="15.75" x14ac:dyDescent="0.25">
      <c r="A10" s="14"/>
      <c r="C10" s="5" t="s">
        <v>36</v>
      </c>
      <c r="D10" s="2">
        <v>600</v>
      </c>
      <c r="F10" s="15" t="s">
        <v>58</v>
      </c>
      <c r="R10" s="14"/>
    </row>
    <row r="11" spans="1:18" x14ac:dyDescent="0.2">
      <c r="A11" s="14"/>
      <c r="R11" s="14"/>
    </row>
    <row r="12" spans="1:18" x14ac:dyDescent="0.2">
      <c r="A12" s="14"/>
      <c r="C12" s="5" t="s">
        <v>11</v>
      </c>
      <c r="F12" s="5" t="s">
        <v>12</v>
      </c>
      <c r="I12" s="5" t="s">
        <v>13</v>
      </c>
      <c r="L12" s="5" t="s">
        <v>14</v>
      </c>
      <c r="O12" s="5" t="s">
        <v>15</v>
      </c>
      <c r="R12" s="14"/>
    </row>
    <row r="13" spans="1:18" x14ac:dyDescent="0.2">
      <c r="A13" s="14"/>
      <c r="C13" s="5" t="s">
        <v>16</v>
      </c>
      <c r="D13" s="2">
        <v>150</v>
      </c>
      <c r="F13" s="5" t="s">
        <v>16</v>
      </c>
      <c r="G13" s="2">
        <v>0</v>
      </c>
      <c r="I13" s="5" t="s">
        <v>16</v>
      </c>
      <c r="J13" s="2">
        <v>0</v>
      </c>
      <c r="L13" s="5" t="s">
        <v>16</v>
      </c>
      <c r="M13" s="2">
        <v>0</v>
      </c>
      <c r="O13" s="5" t="s">
        <v>16</v>
      </c>
      <c r="P13" s="2">
        <v>0</v>
      </c>
      <c r="R13" s="14"/>
    </row>
    <row r="14" spans="1:18" x14ac:dyDescent="0.2">
      <c r="A14" s="14"/>
      <c r="C14" s="5" t="s">
        <v>51</v>
      </c>
      <c r="D14" s="2">
        <v>0</v>
      </c>
      <c r="F14" s="5" t="s">
        <v>51</v>
      </c>
      <c r="G14" s="2">
        <v>0</v>
      </c>
      <c r="I14" s="5" t="s">
        <v>51</v>
      </c>
      <c r="J14" s="2">
        <v>0</v>
      </c>
      <c r="L14" s="5" t="s">
        <v>51</v>
      </c>
      <c r="M14" s="2">
        <v>0</v>
      </c>
      <c r="O14" s="5" t="s">
        <v>51</v>
      </c>
      <c r="P14" s="2">
        <v>0</v>
      </c>
      <c r="R14" s="14"/>
    </row>
    <row r="15" spans="1:18" hidden="1" x14ac:dyDescent="0.2">
      <c r="A15" s="14"/>
      <c r="C15" s="5" t="s">
        <v>17</v>
      </c>
      <c r="D15" s="5">
        <f>D13*(1-(D14/100))</f>
        <v>150</v>
      </c>
      <c r="F15" s="5" t="s">
        <v>17</v>
      </c>
      <c r="G15" s="5">
        <f>G13*(1-(G14/100))</f>
        <v>0</v>
      </c>
      <c r="I15" s="5" t="s">
        <v>17</v>
      </c>
      <c r="J15" s="5">
        <f>J13*(1-(J14/100))</f>
        <v>0</v>
      </c>
      <c r="L15" s="5" t="s">
        <v>17</v>
      </c>
      <c r="M15" s="5">
        <f>M13*(1-(M14/100))</f>
        <v>0</v>
      </c>
      <c r="O15" s="5" t="s">
        <v>17</v>
      </c>
      <c r="P15" s="5">
        <f>P13*(1-(P14/100))</f>
        <v>0</v>
      </c>
      <c r="R15" s="14"/>
    </row>
    <row r="16" spans="1:18" x14ac:dyDescent="0.2">
      <c r="A16" s="14"/>
      <c r="C16" s="6" t="s">
        <v>39</v>
      </c>
      <c r="D16" s="6">
        <f>D$15/(100*$D$8*$D$9)</f>
        <v>0.2</v>
      </c>
      <c r="F16" s="6" t="s">
        <v>39</v>
      </c>
      <c r="G16" s="6">
        <f>G$15/(100*$D$8*$D$9)</f>
        <v>0</v>
      </c>
      <c r="I16" s="6" t="s">
        <v>39</v>
      </c>
      <c r="J16" s="6">
        <f>J$15/(100*$D$8*$D$9)</f>
        <v>0</v>
      </c>
      <c r="L16" s="6" t="s">
        <v>39</v>
      </c>
      <c r="M16" s="6">
        <f>M$15/(100*$D$8*$D$9)</f>
        <v>0</v>
      </c>
      <c r="O16" s="6" t="s">
        <v>39</v>
      </c>
      <c r="P16" s="6">
        <f>P$15/(100*$D$8*$D$9)</f>
        <v>0</v>
      </c>
      <c r="R16" s="14"/>
    </row>
    <row r="17" spans="1:18" x14ac:dyDescent="0.2">
      <c r="A17" s="14"/>
      <c r="F17" s="5" t="s">
        <v>70</v>
      </c>
      <c r="G17" s="2">
        <v>0</v>
      </c>
      <c r="I17" s="5" t="s">
        <v>70</v>
      </c>
      <c r="J17" s="2">
        <v>0</v>
      </c>
      <c r="L17" s="5" t="s">
        <v>70</v>
      </c>
      <c r="M17" s="2">
        <v>0</v>
      </c>
      <c r="O17" s="5" t="s">
        <v>70</v>
      </c>
      <c r="P17" s="2">
        <v>0</v>
      </c>
      <c r="R17" s="14"/>
    </row>
    <row r="18" spans="1:18" x14ac:dyDescent="0.2">
      <c r="A18" s="14"/>
      <c r="R18" s="14"/>
    </row>
    <row r="19" spans="1:18" x14ac:dyDescent="0.2">
      <c r="A19" s="14"/>
      <c r="R19" s="14"/>
    </row>
    <row r="20" spans="1:18" x14ac:dyDescent="0.2">
      <c r="A20" s="14"/>
      <c r="C20" s="5" t="s">
        <v>20</v>
      </c>
      <c r="F20" s="5" t="s">
        <v>21</v>
      </c>
      <c r="I20" s="5" t="s">
        <v>22</v>
      </c>
      <c r="L20" s="5" t="s">
        <v>23</v>
      </c>
      <c r="O20" s="5" t="s">
        <v>24</v>
      </c>
      <c r="R20" s="14"/>
    </row>
    <row r="21" spans="1:18" x14ac:dyDescent="0.2">
      <c r="A21" s="14"/>
      <c r="C21" s="5" t="s">
        <v>16</v>
      </c>
      <c r="D21" s="2">
        <v>0</v>
      </c>
      <c r="F21" s="5" t="s">
        <v>16</v>
      </c>
      <c r="G21" s="2">
        <v>0</v>
      </c>
      <c r="I21" s="5" t="s">
        <v>16</v>
      </c>
      <c r="J21" s="2">
        <v>0</v>
      </c>
      <c r="L21" s="5" t="s">
        <v>16</v>
      </c>
      <c r="M21" s="2">
        <v>0</v>
      </c>
      <c r="O21" s="5" t="s">
        <v>16</v>
      </c>
      <c r="P21" s="2">
        <v>0</v>
      </c>
      <c r="R21" s="14"/>
    </row>
    <row r="22" spans="1:18" x14ac:dyDescent="0.2">
      <c r="A22" s="14"/>
      <c r="C22" s="5" t="s">
        <v>51</v>
      </c>
      <c r="D22" s="2">
        <v>0</v>
      </c>
      <c r="F22" s="5" t="s">
        <v>51</v>
      </c>
      <c r="G22" s="2">
        <v>0</v>
      </c>
      <c r="I22" s="5" t="s">
        <v>51</v>
      </c>
      <c r="J22" s="2">
        <v>0</v>
      </c>
      <c r="L22" s="5" t="s">
        <v>51</v>
      </c>
      <c r="M22" s="2">
        <v>0</v>
      </c>
      <c r="O22" s="5" t="s">
        <v>51</v>
      </c>
      <c r="P22" s="2">
        <v>0</v>
      </c>
      <c r="R22" s="14"/>
    </row>
    <row r="23" spans="1:18" hidden="1" x14ac:dyDescent="0.2">
      <c r="A23" s="14"/>
      <c r="C23" s="5" t="s">
        <v>17</v>
      </c>
      <c r="D23" s="5">
        <f>D21*(1-(D22/100))</f>
        <v>0</v>
      </c>
      <c r="F23" s="5" t="s">
        <v>17</v>
      </c>
      <c r="G23" s="5">
        <f>G21*(1-(G22/100))</f>
        <v>0</v>
      </c>
      <c r="I23" s="5" t="s">
        <v>17</v>
      </c>
      <c r="J23" s="5">
        <f>J21*(1-(J22/100))</f>
        <v>0</v>
      </c>
      <c r="L23" s="5" t="s">
        <v>17</v>
      </c>
      <c r="M23" s="5">
        <f>M21*(1-(M22/100))</f>
        <v>0</v>
      </c>
      <c r="O23" s="5" t="s">
        <v>17</v>
      </c>
      <c r="P23" s="5">
        <f>P21*(1-(P22/100))</f>
        <v>0</v>
      </c>
      <c r="R23" s="14"/>
    </row>
    <row r="24" spans="1:18" x14ac:dyDescent="0.2">
      <c r="A24" s="14"/>
      <c r="C24" s="6" t="s">
        <v>39</v>
      </c>
      <c r="D24" s="6">
        <f>D$23/(100*$D$8*$D$9)</f>
        <v>0</v>
      </c>
      <c r="F24" s="6" t="s">
        <v>39</v>
      </c>
      <c r="G24" s="6">
        <f>G$23/(100*$D$8*$D$9)</f>
        <v>0</v>
      </c>
      <c r="I24" s="6" t="s">
        <v>39</v>
      </c>
      <c r="J24" s="6">
        <f>J$23/(100*$D$8*$D$9)</f>
        <v>0</v>
      </c>
      <c r="L24" s="6" t="s">
        <v>39</v>
      </c>
      <c r="M24" s="6">
        <f>M$23/(100*$D$8*$D$9)</f>
        <v>0</v>
      </c>
      <c r="O24" s="6" t="s">
        <v>39</v>
      </c>
      <c r="P24" s="6">
        <f>P$23/(100*$D$8*$D$9)</f>
        <v>0</v>
      </c>
      <c r="R24" s="14"/>
    </row>
    <row r="25" spans="1:18" x14ac:dyDescent="0.2">
      <c r="A25" s="14"/>
      <c r="C25" s="5" t="s">
        <v>70</v>
      </c>
      <c r="D25" s="2">
        <v>0</v>
      </c>
      <c r="F25" s="5" t="s">
        <v>70</v>
      </c>
      <c r="G25" s="2">
        <v>0</v>
      </c>
      <c r="I25" s="5" t="s">
        <v>70</v>
      </c>
      <c r="J25" s="2">
        <v>0</v>
      </c>
      <c r="L25" s="5" t="s">
        <v>70</v>
      </c>
      <c r="M25" s="2">
        <v>0</v>
      </c>
      <c r="O25" s="5" t="s">
        <v>70</v>
      </c>
      <c r="P25" s="2">
        <v>0</v>
      </c>
      <c r="R25" s="14"/>
    </row>
    <row r="26" spans="1:18" x14ac:dyDescent="0.2">
      <c r="A26" s="14"/>
      <c r="R26" s="14"/>
    </row>
    <row r="27" spans="1:18" x14ac:dyDescent="0.2">
      <c r="A27" s="14"/>
      <c r="R27" s="14"/>
    </row>
    <row r="28" spans="1:18" x14ac:dyDescent="0.2">
      <c r="A28" s="14"/>
      <c r="C28" s="4" t="s">
        <v>40</v>
      </c>
      <c r="D28" s="4" t="s">
        <v>41</v>
      </c>
      <c r="E28" s="4"/>
      <c r="F28" s="4" t="s">
        <v>42</v>
      </c>
      <c r="G28" s="4" t="s">
        <v>43</v>
      </c>
      <c r="R28" s="14"/>
    </row>
    <row r="29" spans="1:18" x14ac:dyDescent="0.2">
      <c r="A29" s="14"/>
      <c r="C29" s="5">
        <v>1</v>
      </c>
      <c r="D29" s="7">
        <v>0</v>
      </c>
      <c r="E29" s="4">
        <v>1</v>
      </c>
      <c r="F29" s="3">
        <v>0</v>
      </c>
      <c r="G29" s="3">
        <f>$D$16+F29</f>
        <v>0.2</v>
      </c>
      <c r="R29" s="14"/>
    </row>
    <row r="30" spans="1:18" x14ac:dyDescent="0.2">
      <c r="A30" s="14"/>
      <c r="C30" s="5"/>
      <c r="D30" s="7">
        <f>D29+$G$17</f>
        <v>0</v>
      </c>
      <c r="E30" s="4">
        <v>2</v>
      </c>
      <c r="F30" s="3">
        <f t="shared" ref="F30:F93" si="0">$G29*EXP(($D30-$D29)*(-LN(2)/$D$10))</f>
        <v>0.2</v>
      </c>
      <c r="G30" s="3">
        <f>$G$16+F30</f>
        <v>0.2</v>
      </c>
      <c r="R30" s="14"/>
    </row>
    <row r="31" spans="1:18" x14ac:dyDescent="0.2">
      <c r="A31" s="14"/>
      <c r="C31" s="5"/>
      <c r="D31" s="7">
        <f>D30+J$17</f>
        <v>0</v>
      </c>
      <c r="E31" s="4">
        <v>3</v>
      </c>
      <c r="F31" s="3">
        <f t="shared" si="0"/>
        <v>0.2</v>
      </c>
      <c r="G31" s="3">
        <f>$J$16+F31</f>
        <v>0.2</v>
      </c>
      <c r="R31" s="14"/>
    </row>
    <row r="32" spans="1:18" x14ac:dyDescent="0.2">
      <c r="A32" s="14"/>
      <c r="C32" s="5"/>
      <c r="D32" s="7">
        <f>D31+M$17</f>
        <v>0</v>
      </c>
      <c r="E32" s="4">
        <v>4</v>
      </c>
      <c r="F32" s="3">
        <f t="shared" si="0"/>
        <v>0.2</v>
      </c>
      <c r="G32" s="3">
        <f>$M$16+F32</f>
        <v>0.2</v>
      </c>
      <c r="R32" s="14"/>
    </row>
    <row r="33" spans="1:18" x14ac:dyDescent="0.2">
      <c r="A33" s="14"/>
      <c r="C33" s="5"/>
      <c r="D33" s="7">
        <f>D32+P$17</f>
        <v>0</v>
      </c>
      <c r="E33" s="4">
        <v>5</v>
      </c>
      <c r="F33" s="3">
        <f t="shared" si="0"/>
        <v>0.2</v>
      </c>
      <c r="G33" s="3">
        <f>$P$16+F33</f>
        <v>0.2</v>
      </c>
      <c r="R33" s="14"/>
    </row>
    <row r="34" spans="1:18" x14ac:dyDescent="0.2">
      <c r="A34" s="14"/>
      <c r="C34" s="5"/>
      <c r="D34" s="7">
        <f>D33+D$25</f>
        <v>0</v>
      </c>
      <c r="E34" s="4">
        <v>6</v>
      </c>
      <c r="F34" s="3">
        <f t="shared" si="0"/>
        <v>0.2</v>
      </c>
      <c r="G34" s="3">
        <f>$D$24+F34</f>
        <v>0.2</v>
      </c>
      <c r="R34" s="14"/>
    </row>
    <row r="35" spans="1:18" x14ac:dyDescent="0.2">
      <c r="A35" s="14"/>
      <c r="C35" s="5"/>
      <c r="D35" s="7">
        <f>D34+G$25</f>
        <v>0</v>
      </c>
      <c r="E35" s="4">
        <v>7</v>
      </c>
      <c r="F35" s="3">
        <f t="shared" si="0"/>
        <v>0.2</v>
      </c>
      <c r="G35" s="3">
        <f>$G$24+F35</f>
        <v>0.2</v>
      </c>
      <c r="R35" s="14"/>
    </row>
    <row r="36" spans="1:18" x14ac:dyDescent="0.2">
      <c r="A36" s="14"/>
      <c r="C36" s="5"/>
      <c r="D36" s="7">
        <f>D35+J$25</f>
        <v>0</v>
      </c>
      <c r="E36" s="4">
        <v>8</v>
      </c>
      <c r="F36" s="3">
        <f t="shared" si="0"/>
        <v>0.2</v>
      </c>
      <c r="G36" s="3">
        <f>$J$24+F36</f>
        <v>0.2</v>
      </c>
      <c r="R36" s="14"/>
    </row>
    <row r="37" spans="1:18" x14ac:dyDescent="0.2">
      <c r="A37" s="14"/>
      <c r="C37" s="5"/>
      <c r="D37" s="7">
        <f>D36+M$25</f>
        <v>0</v>
      </c>
      <c r="E37" s="4">
        <v>9</v>
      </c>
      <c r="F37" s="3">
        <f t="shared" si="0"/>
        <v>0.2</v>
      </c>
      <c r="G37" s="3">
        <f>$M$24+F37</f>
        <v>0.2</v>
      </c>
      <c r="R37" s="14"/>
    </row>
    <row r="38" spans="1:18" x14ac:dyDescent="0.2">
      <c r="A38" s="14"/>
      <c r="C38" s="5"/>
      <c r="D38" s="7">
        <f>D37+P$25</f>
        <v>0</v>
      </c>
      <c r="E38" s="4">
        <v>10</v>
      </c>
      <c r="F38" s="3">
        <f t="shared" si="0"/>
        <v>0.2</v>
      </c>
      <c r="G38" s="3">
        <f>$P$24+F38</f>
        <v>0.2</v>
      </c>
      <c r="R38" s="14"/>
    </row>
    <row r="39" spans="1:18" x14ac:dyDescent="0.2">
      <c r="A39" s="14"/>
      <c r="C39" s="5">
        <f>D39/365+1</f>
        <v>2</v>
      </c>
      <c r="D39" s="7">
        <f>D38+((365*$G$9)-(SUM(G$17,J$17,M$17,P$17,D$25,G$25,J$25,M$25,P$25)))</f>
        <v>365</v>
      </c>
      <c r="E39" s="4">
        <v>1</v>
      </c>
      <c r="F39" s="3">
        <f t="shared" si="0"/>
        <v>0.13119081044374489</v>
      </c>
      <c r="G39" s="3">
        <f>$D$16+F39</f>
        <v>0.33119081044374488</v>
      </c>
      <c r="R39" s="14"/>
    </row>
    <row r="40" spans="1:18" x14ac:dyDescent="0.2">
      <c r="A40" s="14"/>
      <c r="C40" s="5"/>
      <c r="D40" s="7">
        <f>D39+$G$17</f>
        <v>365</v>
      </c>
      <c r="E40" s="4">
        <v>2</v>
      </c>
      <c r="F40" s="3">
        <f t="shared" si="0"/>
        <v>0.33119081044374488</v>
      </c>
      <c r="G40" s="3">
        <f>$G$16+F40</f>
        <v>0.33119081044374488</v>
      </c>
      <c r="R40" s="14"/>
    </row>
    <row r="41" spans="1:18" x14ac:dyDescent="0.2">
      <c r="A41" s="14"/>
      <c r="C41" s="5"/>
      <c r="D41" s="7">
        <f>D40+J$17</f>
        <v>365</v>
      </c>
      <c r="E41" s="4">
        <v>3</v>
      </c>
      <c r="F41" s="3">
        <f t="shared" si="0"/>
        <v>0.33119081044374488</v>
      </c>
      <c r="G41" s="3">
        <f>$J$16+F41</f>
        <v>0.33119081044374488</v>
      </c>
      <c r="R41" s="14"/>
    </row>
    <row r="42" spans="1:18" x14ac:dyDescent="0.2">
      <c r="A42" s="14"/>
      <c r="C42" s="5"/>
      <c r="D42" s="7">
        <f>D41+M$17</f>
        <v>365</v>
      </c>
      <c r="E42" s="4">
        <v>4</v>
      </c>
      <c r="F42" s="3">
        <f t="shared" si="0"/>
        <v>0.33119081044374488</v>
      </c>
      <c r="G42" s="3">
        <f>$M$16+F42</f>
        <v>0.33119081044374488</v>
      </c>
      <c r="R42" s="14"/>
    </row>
    <row r="43" spans="1:18" x14ac:dyDescent="0.2">
      <c r="A43" s="14"/>
      <c r="C43" s="5"/>
      <c r="D43" s="7">
        <f>D42+P$17</f>
        <v>365</v>
      </c>
      <c r="E43" s="4">
        <v>5</v>
      </c>
      <c r="F43" s="3">
        <f t="shared" si="0"/>
        <v>0.33119081044374488</v>
      </c>
      <c r="G43" s="3">
        <f>$P$16+F43</f>
        <v>0.33119081044374488</v>
      </c>
      <c r="R43" s="14"/>
    </row>
    <row r="44" spans="1:18" x14ac:dyDescent="0.2">
      <c r="A44" s="14"/>
      <c r="C44" s="5"/>
      <c r="D44" s="7">
        <f>D43+D$25</f>
        <v>365</v>
      </c>
      <c r="E44" s="4">
        <v>6</v>
      </c>
      <c r="F44" s="3">
        <f t="shared" si="0"/>
        <v>0.33119081044374488</v>
      </c>
      <c r="G44" s="3">
        <f>$D$24+F44</f>
        <v>0.33119081044374488</v>
      </c>
      <c r="R44" s="14"/>
    </row>
    <row r="45" spans="1:18" x14ac:dyDescent="0.2">
      <c r="A45" s="14"/>
      <c r="C45" s="5"/>
      <c r="D45" s="7">
        <f>D44+G$25</f>
        <v>365</v>
      </c>
      <c r="E45" s="4">
        <v>7</v>
      </c>
      <c r="F45" s="3">
        <f t="shared" si="0"/>
        <v>0.33119081044374488</v>
      </c>
      <c r="G45" s="3">
        <f>$G$24+F45</f>
        <v>0.33119081044374488</v>
      </c>
      <c r="R45" s="14"/>
    </row>
    <row r="46" spans="1:18" x14ac:dyDescent="0.2">
      <c r="A46" s="14"/>
      <c r="C46" s="5"/>
      <c r="D46" s="7">
        <f>D45+J$25</f>
        <v>365</v>
      </c>
      <c r="E46" s="4">
        <v>8</v>
      </c>
      <c r="F46" s="3">
        <f t="shared" si="0"/>
        <v>0.33119081044374488</v>
      </c>
      <c r="G46" s="3">
        <f>$J$24+F46</f>
        <v>0.33119081044374488</v>
      </c>
      <c r="R46" s="14"/>
    </row>
    <row r="47" spans="1:18" x14ac:dyDescent="0.2">
      <c r="A47" s="14"/>
      <c r="C47" s="5"/>
      <c r="D47" s="7">
        <f>D46+M$25</f>
        <v>365</v>
      </c>
      <c r="E47" s="4">
        <v>9</v>
      </c>
      <c r="F47" s="3">
        <f t="shared" si="0"/>
        <v>0.33119081044374488</v>
      </c>
      <c r="G47" s="3">
        <f>$M$24+F47</f>
        <v>0.33119081044374488</v>
      </c>
      <c r="R47" s="14"/>
    </row>
    <row r="48" spans="1:18" x14ac:dyDescent="0.2">
      <c r="A48" s="14"/>
      <c r="C48" s="5"/>
      <c r="D48" s="7">
        <f>D47+P$25</f>
        <v>365</v>
      </c>
      <c r="E48" s="4">
        <v>10</v>
      </c>
      <c r="F48" s="3">
        <f t="shared" si="0"/>
        <v>0.33119081044374488</v>
      </c>
      <c r="G48" s="3">
        <f>$P$24+F48</f>
        <v>0.33119081044374488</v>
      </c>
      <c r="R48" s="14"/>
    </row>
    <row r="49" spans="1:18" x14ac:dyDescent="0.2">
      <c r="A49" s="14"/>
      <c r="C49" s="5">
        <f>D49/365+1</f>
        <v>3</v>
      </c>
      <c r="D49" s="7">
        <f>D48+((365*$G$9)-(SUM(G$17,J$17,M$17,P$17,D$25,G$25,J$25,M$25,P$25)))</f>
        <v>730</v>
      </c>
      <c r="E49" s="4">
        <v>1</v>
      </c>
      <c r="F49" s="3">
        <f t="shared" si="0"/>
        <v>0.21724595416817788</v>
      </c>
      <c r="G49" s="3">
        <f>$D$16+F49</f>
        <v>0.41724595416817789</v>
      </c>
      <c r="R49" s="14"/>
    </row>
    <row r="50" spans="1:18" x14ac:dyDescent="0.2">
      <c r="A50" s="14"/>
      <c r="C50" s="5"/>
      <c r="D50" s="7">
        <f>D49+$G$17</f>
        <v>730</v>
      </c>
      <c r="E50" s="4">
        <v>2</v>
      </c>
      <c r="F50" s="3">
        <f t="shared" si="0"/>
        <v>0.41724595416817789</v>
      </c>
      <c r="G50" s="3">
        <f>$G$16+F50</f>
        <v>0.41724595416817789</v>
      </c>
      <c r="R50" s="14"/>
    </row>
    <row r="51" spans="1:18" x14ac:dyDescent="0.2">
      <c r="A51" s="14"/>
      <c r="C51" s="5"/>
      <c r="D51" s="7">
        <f>D50+J$17</f>
        <v>730</v>
      </c>
      <c r="E51" s="4">
        <v>3</v>
      </c>
      <c r="F51" s="3">
        <f t="shared" si="0"/>
        <v>0.41724595416817789</v>
      </c>
      <c r="G51" s="3">
        <f>$J$16+F51</f>
        <v>0.41724595416817789</v>
      </c>
      <c r="R51" s="14"/>
    </row>
    <row r="52" spans="1:18" x14ac:dyDescent="0.2">
      <c r="A52" s="14"/>
      <c r="C52" s="5"/>
      <c r="D52" s="7">
        <f>D51+M$17</f>
        <v>730</v>
      </c>
      <c r="E52" s="4">
        <v>4</v>
      </c>
      <c r="F52" s="3">
        <f t="shared" si="0"/>
        <v>0.41724595416817789</v>
      </c>
      <c r="G52" s="3">
        <f>$M$16+F52</f>
        <v>0.41724595416817789</v>
      </c>
      <c r="R52" s="14"/>
    </row>
    <row r="53" spans="1:18" x14ac:dyDescent="0.2">
      <c r="A53" s="14"/>
      <c r="C53" s="5"/>
      <c r="D53" s="7">
        <f>D52+P$17</f>
        <v>730</v>
      </c>
      <c r="E53" s="4">
        <v>5</v>
      </c>
      <c r="F53" s="3">
        <f t="shared" si="0"/>
        <v>0.41724595416817789</v>
      </c>
      <c r="G53" s="3">
        <f>$P$16+F53</f>
        <v>0.41724595416817789</v>
      </c>
      <c r="R53" s="14"/>
    </row>
    <row r="54" spans="1:18" x14ac:dyDescent="0.2">
      <c r="A54" s="14"/>
      <c r="C54" s="5"/>
      <c r="D54" s="7">
        <f>D53+D$25</f>
        <v>730</v>
      </c>
      <c r="E54" s="4">
        <v>6</v>
      </c>
      <c r="F54" s="3">
        <f t="shared" si="0"/>
        <v>0.41724595416817789</v>
      </c>
      <c r="G54" s="3">
        <f>$D$24+F54</f>
        <v>0.41724595416817789</v>
      </c>
      <c r="R54" s="14"/>
    </row>
    <row r="55" spans="1:18" x14ac:dyDescent="0.2">
      <c r="A55" s="14"/>
      <c r="C55" s="5"/>
      <c r="D55" s="7">
        <f>D54+G$25</f>
        <v>730</v>
      </c>
      <c r="E55" s="4">
        <v>7</v>
      </c>
      <c r="F55" s="3">
        <f t="shared" si="0"/>
        <v>0.41724595416817789</v>
      </c>
      <c r="G55" s="3">
        <f>$G$24+F55</f>
        <v>0.41724595416817789</v>
      </c>
      <c r="R55" s="14"/>
    </row>
    <row r="56" spans="1:18" x14ac:dyDescent="0.2">
      <c r="A56" s="14"/>
      <c r="C56" s="5"/>
      <c r="D56" s="7">
        <f>D55+J$25</f>
        <v>730</v>
      </c>
      <c r="E56" s="4">
        <v>8</v>
      </c>
      <c r="F56" s="3">
        <f t="shared" si="0"/>
        <v>0.41724595416817789</v>
      </c>
      <c r="G56" s="3">
        <f>$J$24+F56</f>
        <v>0.41724595416817789</v>
      </c>
      <c r="R56" s="14"/>
    </row>
    <row r="57" spans="1:18" x14ac:dyDescent="0.2">
      <c r="A57" s="14"/>
      <c r="C57" s="5"/>
      <c r="D57" s="7">
        <f>D56+M$25</f>
        <v>730</v>
      </c>
      <c r="E57" s="4">
        <v>9</v>
      </c>
      <c r="F57" s="3">
        <f t="shared" si="0"/>
        <v>0.41724595416817789</v>
      </c>
      <c r="G57" s="3">
        <f>$M$24+F57</f>
        <v>0.41724595416817789</v>
      </c>
      <c r="J57" s="29" t="s">
        <v>44</v>
      </c>
      <c r="K57" s="29"/>
      <c r="L57" s="29"/>
      <c r="M57" s="4" t="s">
        <v>45</v>
      </c>
      <c r="R57" s="14"/>
    </row>
    <row r="58" spans="1:18" x14ac:dyDescent="0.2">
      <c r="A58" s="14"/>
      <c r="C58" s="5"/>
      <c r="D58" s="7">
        <f>D57+P$25</f>
        <v>730</v>
      </c>
      <c r="E58" s="4">
        <v>10</v>
      </c>
      <c r="F58" s="3">
        <f t="shared" si="0"/>
        <v>0.41724595416817789</v>
      </c>
      <c r="G58" s="3">
        <f>$P$24+F58</f>
        <v>0.41724595416817789</v>
      </c>
      <c r="J58" s="4" t="s">
        <v>40</v>
      </c>
      <c r="K58" s="4">
        <f>C29</f>
        <v>1</v>
      </c>
      <c r="L58" s="4" t="s">
        <v>46</v>
      </c>
      <c r="M58" s="3">
        <f>F29</f>
        <v>0</v>
      </c>
      <c r="R58" s="14"/>
    </row>
    <row r="59" spans="1:18" x14ac:dyDescent="0.2">
      <c r="A59" s="14"/>
      <c r="C59" s="5">
        <f>D59/365+1</f>
        <v>4</v>
      </c>
      <c r="D59" s="7">
        <f>D58+((365*$G$9)-(SUM(G$17,J$17,M$17,P$17,D$25,G$25,J$25,M$25,P$25)))</f>
        <v>1095</v>
      </c>
      <c r="E59" s="4">
        <v>1</v>
      </c>
      <c r="F59" s="3">
        <f t="shared" si="0"/>
        <v>0.27369417440848443</v>
      </c>
      <c r="G59" s="3">
        <f>$D$16+F59</f>
        <v>0.47369417440848444</v>
      </c>
      <c r="J59" s="4"/>
      <c r="K59" s="4"/>
      <c r="L59" s="4" t="s">
        <v>47</v>
      </c>
      <c r="M59" s="3">
        <f>G38</f>
        <v>0.2</v>
      </c>
      <c r="R59" s="14"/>
    </row>
    <row r="60" spans="1:18" x14ac:dyDescent="0.2">
      <c r="A60" s="14"/>
      <c r="C60" s="5"/>
      <c r="D60" s="7">
        <f>D59+$G$17</f>
        <v>1095</v>
      </c>
      <c r="E60" s="4">
        <v>2</v>
      </c>
      <c r="F60" s="3">
        <f t="shared" si="0"/>
        <v>0.47369417440848444</v>
      </c>
      <c r="G60" s="3">
        <f>$G$16+F60</f>
        <v>0.47369417440848444</v>
      </c>
      <c r="J60" s="4"/>
      <c r="K60" s="4">
        <f>C39</f>
        <v>2</v>
      </c>
      <c r="L60" s="4" t="s">
        <v>46</v>
      </c>
      <c r="M60" s="3">
        <f>F39</f>
        <v>0.13119081044374489</v>
      </c>
      <c r="R60" s="14"/>
    </row>
    <row r="61" spans="1:18" x14ac:dyDescent="0.2">
      <c r="A61" s="14"/>
      <c r="C61" s="5"/>
      <c r="D61" s="7">
        <f>D60+J$17</f>
        <v>1095</v>
      </c>
      <c r="E61" s="4">
        <v>3</v>
      </c>
      <c r="F61" s="3">
        <f t="shared" si="0"/>
        <v>0.47369417440848444</v>
      </c>
      <c r="G61" s="3">
        <f>$J$16+F61</f>
        <v>0.47369417440848444</v>
      </c>
      <c r="J61" s="4"/>
      <c r="K61" s="4"/>
      <c r="L61" s="4" t="s">
        <v>47</v>
      </c>
      <c r="M61" s="3">
        <f>G48</f>
        <v>0.33119081044374488</v>
      </c>
      <c r="R61" s="14"/>
    </row>
    <row r="62" spans="1:18" x14ac:dyDescent="0.2">
      <c r="A62" s="14"/>
      <c r="C62" s="5"/>
      <c r="D62" s="7">
        <f>D61+M$17</f>
        <v>1095</v>
      </c>
      <c r="E62" s="4">
        <v>4</v>
      </c>
      <c r="F62" s="3">
        <f t="shared" si="0"/>
        <v>0.47369417440848444</v>
      </c>
      <c r="G62" s="3">
        <f>$M$16+F62</f>
        <v>0.47369417440848444</v>
      </c>
      <c r="J62" s="4"/>
      <c r="K62" s="4">
        <f>C49</f>
        <v>3</v>
      </c>
      <c r="L62" s="4" t="s">
        <v>46</v>
      </c>
      <c r="M62" s="3">
        <f>F49</f>
        <v>0.21724595416817788</v>
      </c>
      <c r="R62" s="14"/>
    </row>
    <row r="63" spans="1:18" x14ac:dyDescent="0.2">
      <c r="A63" s="14"/>
      <c r="C63" s="5"/>
      <c r="D63" s="7">
        <f>D62+P$17</f>
        <v>1095</v>
      </c>
      <c r="E63" s="4">
        <v>5</v>
      </c>
      <c r="F63" s="3">
        <f t="shared" si="0"/>
        <v>0.47369417440848444</v>
      </c>
      <c r="G63" s="3">
        <f>$P$16+F63</f>
        <v>0.47369417440848444</v>
      </c>
      <c r="J63" s="4"/>
      <c r="K63" s="4"/>
      <c r="L63" s="4" t="s">
        <v>47</v>
      </c>
      <c r="M63" s="3">
        <f>G58</f>
        <v>0.41724595416817789</v>
      </c>
      <c r="R63" s="14"/>
    </row>
    <row r="64" spans="1:18" x14ac:dyDescent="0.2">
      <c r="A64" s="14"/>
      <c r="C64" s="5"/>
      <c r="D64" s="7">
        <f>D63+D$25</f>
        <v>1095</v>
      </c>
      <c r="E64" s="4">
        <v>6</v>
      </c>
      <c r="F64" s="3">
        <f t="shared" si="0"/>
        <v>0.47369417440848444</v>
      </c>
      <c r="G64" s="3">
        <f>$D$24+F64</f>
        <v>0.47369417440848444</v>
      </c>
      <c r="J64" s="4"/>
      <c r="K64" s="4">
        <f>C59</f>
        <v>4</v>
      </c>
      <c r="L64" s="4" t="s">
        <v>46</v>
      </c>
      <c r="M64" s="3">
        <f>F59</f>
        <v>0.27369417440848443</v>
      </c>
      <c r="R64" s="14"/>
    </row>
    <row r="65" spans="1:18" x14ac:dyDescent="0.2">
      <c r="A65" s="14"/>
      <c r="C65" s="5"/>
      <c r="D65" s="7">
        <f>D64+G$25</f>
        <v>1095</v>
      </c>
      <c r="E65" s="4">
        <v>7</v>
      </c>
      <c r="F65" s="3">
        <f t="shared" si="0"/>
        <v>0.47369417440848444</v>
      </c>
      <c r="G65" s="3">
        <f>$G$24+F65</f>
        <v>0.47369417440848444</v>
      </c>
      <c r="J65" s="4"/>
      <c r="K65" s="4"/>
      <c r="L65" s="4" t="s">
        <v>47</v>
      </c>
      <c r="M65" s="3">
        <f>G68</f>
        <v>0.47369417440848444</v>
      </c>
      <c r="R65" s="14"/>
    </row>
    <row r="66" spans="1:18" x14ac:dyDescent="0.2">
      <c r="A66" s="14"/>
      <c r="C66" s="5"/>
      <c r="D66" s="7">
        <f>D65+J$25</f>
        <v>1095</v>
      </c>
      <c r="E66" s="4">
        <v>8</v>
      </c>
      <c r="F66" s="3">
        <f t="shared" si="0"/>
        <v>0.47369417440848444</v>
      </c>
      <c r="G66" s="3">
        <f>$J$24+F66</f>
        <v>0.47369417440848444</v>
      </c>
      <c r="J66" s="4"/>
      <c r="K66" s="4">
        <f>C69</f>
        <v>5</v>
      </c>
      <c r="L66" s="4" t="s">
        <v>46</v>
      </c>
      <c r="M66" s="3">
        <f>F69</f>
        <v>0.31072161321564856</v>
      </c>
      <c r="R66" s="14"/>
    </row>
    <row r="67" spans="1:18" x14ac:dyDescent="0.2">
      <c r="A67" s="14"/>
      <c r="C67" s="5"/>
      <c r="D67" s="7">
        <f>D66+M$25</f>
        <v>1095</v>
      </c>
      <c r="E67" s="4">
        <v>9</v>
      </c>
      <c r="F67" s="3">
        <f t="shared" si="0"/>
        <v>0.47369417440848444</v>
      </c>
      <c r="G67" s="3">
        <f>$M$24+F67</f>
        <v>0.47369417440848444</v>
      </c>
      <c r="J67" s="4"/>
      <c r="K67" s="4"/>
      <c r="L67" s="4" t="s">
        <v>47</v>
      </c>
      <c r="M67" s="3">
        <f>G78</f>
        <v>0.51072161321564857</v>
      </c>
      <c r="R67" s="14"/>
    </row>
    <row r="68" spans="1:18" x14ac:dyDescent="0.2">
      <c r="A68" s="14"/>
      <c r="C68" s="5"/>
      <c r="D68" s="7">
        <f>D67+P$25</f>
        <v>1095</v>
      </c>
      <c r="E68" s="4">
        <v>10</v>
      </c>
      <c r="F68" s="3">
        <f t="shared" si="0"/>
        <v>0.47369417440848444</v>
      </c>
      <c r="G68" s="3">
        <f>$P$24+F68</f>
        <v>0.47369417440848444</v>
      </c>
      <c r="J68" s="4"/>
      <c r="K68" s="4">
        <f>C79</f>
        <v>6</v>
      </c>
      <c r="L68" s="4" t="s">
        <v>46</v>
      </c>
      <c r="M68" s="3">
        <f>F79</f>
        <v>0.33500991174448869</v>
      </c>
      <c r="R68" s="14"/>
    </row>
    <row r="69" spans="1:18" x14ac:dyDescent="0.2">
      <c r="A69" s="14"/>
      <c r="C69" s="5">
        <f>D69/365+1</f>
        <v>5</v>
      </c>
      <c r="D69" s="7">
        <f>D68+((365*$G$9)-(SUM(G$17,J$17,M$17,P$17,D$25,G$25,J$25,M$25,P$25)))</f>
        <v>1460</v>
      </c>
      <c r="E69" s="4">
        <v>1</v>
      </c>
      <c r="F69" s="3">
        <f t="shared" si="0"/>
        <v>0.31072161321564856</v>
      </c>
      <c r="G69" s="3">
        <f>$D$16+F69</f>
        <v>0.51072161321564857</v>
      </c>
      <c r="J69" s="4"/>
      <c r="K69" s="4"/>
      <c r="L69" s="4" t="s">
        <v>47</v>
      </c>
      <c r="M69" s="3">
        <f>G88</f>
        <v>0.53500991174448864</v>
      </c>
      <c r="R69" s="14"/>
    </row>
    <row r="70" spans="1:18" x14ac:dyDescent="0.2">
      <c r="A70" s="14"/>
      <c r="C70" s="5"/>
      <c r="D70" s="7">
        <f>D69+$G$17</f>
        <v>1460</v>
      </c>
      <c r="E70" s="4">
        <v>2</v>
      </c>
      <c r="F70" s="3">
        <f t="shared" si="0"/>
        <v>0.51072161321564857</v>
      </c>
      <c r="G70" s="3">
        <f>$G$16+F70</f>
        <v>0.51072161321564857</v>
      </c>
      <c r="J70" s="4"/>
      <c r="K70" s="4">
        <f>C89</f>
        <v>7</v>
      </c>
      <c r="L70" s="4" t="s">
        <v>46</v>
      </c>
      <c r="M70" s="3">
        <f>F89</f>
        <v>0.35094191958597942</v>
      </c>
      <c r="R70" s="14"/>
    </row>
    <row r="71" spans="1:18" x14ac:dyDescent="0.2">
      <c r="A71" s="14"/>
      <c r="C71" s="5"/>
      <c r="D71" s="7">
        <f>D70+J$17</f>
        <v>1460</v>
      </c>
      <c r="E71" s="4">
        <v>3</v>
      </c>
      <c r="F71" s="3">
        <f t="shared" si="0"/>
        <v>0.51072161321564857</v>
      </c>
      <c r="G71" s="3">
        <f>$J$16+F71</f>
        <v>0.51072161321564857</v>
      </c>
      <c r="J71" s="4"/>
      <c r="K71" s="4"/>
      <c r="L71" s="4" t="s">
        <v>47</v>
      </c>
      <c r="M71" s="3">
        <f>G98</f>
        <v>0.55094191958597949</v>
      </c>
      <c r="R71" s="14"/>
    </row>
    <row r="72" spans="1:18" x14ac:dyDescent="0.2">
      <c r="A72" s="14"/>
      <c r="C72" s="5"/>
      <c r="D72" s="7">
        <f>D71+M$17</f>
        <v>1460</v>
      </c>
      <c r="E72" s="4">
        <v>4</v>
      </c>
      <c r="F72" s="3">
        <f t="shared" si="0"/>
        <v>0.51072161321564857</v>
      </c>
      <c r="G72" s="3">
        <f>$M$16+F72</f>
        <v>0.51072161321564857</v>
      </c>
      <c r="J72" s="4"/>
      <c r="K72" s="4">
        <f>C99</f>
        <v>8</v>
      </c>
      <c r="L72" s="4" t="s">
        <v>46</v>
      </c>
      <c r="M72" s="3">
        <f>F99</f>
        <v>0.36139258468958585</v>
      </c>
      <c r="R72" s="14"/>
    </row>
    <row r="73" spans="1:18" x14ac:dyDescent="0.2">
      <c r="A73" s="14"/>
      <c r="C73" s="5"/>
      <c r="D73" s="7">
        <f>D72+P$17</f>
        <v>1460</v>
      </c>
      <c r="E73" s="4">
        <v>5</v>
      </c>
      <c r="F73" s="3">
        <f t="shared" si="0"/>
        <v>0.51072161321564857</v>
      </c>
      <c r="G73" s="3">
        <f>$P$16+F73</f>
        <v>0.51072161321564857</v>
      </c>
      <c r="J73" s="4"/>
      <c r="K73" s="4"/>
      <c r="L73" s="4" t="s">
        <v>47</v>
      </c>
      <c r="M73" s="3">
        <f>G108</f>
        <v>0.56139258468958586</v>
      </c>
      <c r="R73" s="14"/>
    </row>
    <row r="74" spans="1:18" x14ac:dyDescent="0.2">
      <c r="A74" s="14"/>
      <c r="C74" s="5"/>
      <c r="D74" s="7">
        <f>D73+D$25</f>
        <v>1460</v>
      </c>
      <c r="E74" s="4">
        <v>6</v>
      </c>
      <c r="F74" s="3">
        <f t="shared" si="0"/>
        <v>0.51072161321564857</v>
      </c>
      <c r="G74" s="3">
        <f>$D$24+F74</f>
        <v>0.51072161321564857</v>
      </c>
      <c r="J74" s="4"/>
      <c r="K74" s="4">
        <f>C109</f>
        <v>9</v>
      </c>
      <c r="L74" s="4" t="s">
        <v>46</v>
      </c>
      <c r="M74" s="3">
        <f>F109</f>
        <v>0.36824774081267725</v>
      </c>
      <c r="R74" s="14"/>
    </row>
    <row r="75" spans="1:18" x14ac:dyDescent="0.2">
      <c r="A75" s="14"/>
      <c r="C75" s="5"/>
      <c r="D75" s="7">
        <f>D74+G$25</f>
        <v>1460</v>
      </c>
      <c r="E75" s="4">
        <v>7</v>
      </c>
      <c r="F75" s="3">
        <f t="shared" si="0"/>
        <v>0.51072161321564857</v>
      </c>
      <c r="G75" s="3">
        <f>$G$24+F75</f>
        <v>0.51072161321564857</v>
      </c>
      <c r="J75" s="4"/>
      <c r="K75" s="4"/>
      <c r="L75" s="4" t="s">
        <v>47</v>
      </c>
      <c r="M75" s="3">
        <f>G118</f>
        <v>0.56824774081267726</v>
      </c>
      <c r="R75" s="14"/>
    </row>
    <row r="76" spans="1:18" x14ac:dyDescent="0.2">
      <c r="A76" s="14"/>
      <c r="C76" s="5"/>
      <c r="D76" s="7">
        <f>D75+J$25</f>
        <v>1460</v>
      </c>
      <c r="E76" s="4">
        <v>8</v>
      </c>
      <c r="F76" s="3">
        <f t="shared" si="0"/>
        <v>0.51072161321564857</v>
      </c>
      <c r="G76" s="3">
        <f>$J$24+F76</f>
        <v>0.51072161321564857</v>
      </c>
      <c r="J76" s="4"/>
      <c r="K76" s="4">
        <f>C119</f>
        <v>10</v>
      </c>
      <c r="L76" s="4" t="s">
        <v>46</v>
      </c>
      <c r="M76" s="3">
        <f>F119</f>
        <v>0.37274440825021105</v>
      </c>
      <c r="R76" s="14"/>
    </row>
    <row r="77" spans="1:18" x14ac:dyDescent="0.2">
      <c r="A77" s="14"/>
      <c r="C77" s="5"/>
      <c r="D77" s="7">
        <f>D76+M$25</f>
        <v>1460</v>
      </c>
      <c r="E77" s="4">
        <v>9</v>
      </c>
      <c r="F77" s="3">
        <f t="shared" si="0"/>
        <v>0.51072161321564857</v>
      </c>
      <c r="G77" s="3">
        <f>$M$24+F77</f>
        <v>0.51072161321564857</v>
      </c>
      <c r="J77" s="4"/>
      <c r="K77" s="4"/>
      <c r="L77" s="4" t="s">
        <v>47</v>
      </c>
      <c r="M77" s="3">
        <f>G128</f>
        <v>0.57274440825021111</v>
      </c>
      <c r="R77" s="14"/>
    </row>
    <row r="78" spans="1:18" x14ac:dyDescent="0.2">
      <c r="A78" s="14"/>
      <c r="C78" s="5"/>
      <c r="D78" s="7">
        <f>D77+P$25</f>
        <v>1460</v>
      </c>
      <c r="E78" s="4">
        <v>10</v>
      </c>
      <c r="F78" s="3">
        <f t="shared" si="0"/>
        <v>0.51072161321564857</v>
      </c>
      <c r="G78" s="3">
        <f>$P$24+F78</f>
        <v>0.51072161321564857</v>
      </c>
      <c r="J78" s="4"/>
      <c r="K78" s="4">
        <f>C129</f>
        <v>11</v>
      </c>
      <c r="L78" s="4" t="s">
        <v>46</v>
      </c>
      <c r="M78" s="3">
        <f>F129</f>
        <v>0.37569401547734138</v>
      </c>
      <c r="R78" s="14"/>
    </row>
    <row r="79" spans="1:18" x14ac:dyDescent="0.2">
      <c r="A79" s="14"/>
      <c r="C79" s="5">
        <f>D79/365+1</f>
        <v>6</v>
      </c>
      <c r="D79" s="7">
        <f>D78+((365*$G$9)-(SUM(G$17,J$17,M$17,P$17,D$25,G$25,J$25,M$25,P$25)))</f>
        <v>1825</v>
      </c>
      <c r="E79" s="4">
        <v>1</v>
      </c>
      <c r="F79" s="3">
        <f t="shared" si="0"/>
        <v>0.33500991174448869</v>
      </c>
      <c r="G79" s="3">
        <f>$D$16+F79</f>
        <v>0.53500991174448864</v>
      </c>
      <c r="J79" s="4"/>
      <c r="K79" s="4"/>
      <c r="L79" s="4" t="s">
        <v>47</v>
      </c>
      <c r="M79" s="3">
        <f>G138</f>
        <v>0.57569401547734134</v>
      </c>
      <c r="R79" s="14"/>
    </row>
    <row r="80" spans="1:18" x14ac:dyDescent="0.2">
      <c r="A80" s="14"/>
      <c r="C80" s="5"/>
      <c r="D80" s="7">
        <f>D79+$G$17</f>
        <v>1825</v>
      </c>
      <c r="E80" s="4">
        <v>2</v>
      </c>
      <c r="F80" s="3">
        <f t="shared" si="0"/>
        <v>0.53500991174448864</v>
      </c>
      <c r="G80" s="3">
        <f>$G$16+F80</f>
        <v>0.53500991174448864</v>
      </c>
      <c r="J80" s="4"/>
      <c r="K80" s="4">
        <f>C139</f>
        <v>12</v>
      </c>
      <c r="L80" s="4" t="s">
        <v>46</v>
      </c>
      <c r="M80" s="3">
        <f>F139</f>
        <v>0.3776288222904311</v>
      </c>
      <c r="R80" s="14"/>
    </row>
    <row r="81" spans="1:18" x14ac:dyDescent="0.2">
      <c r="A81" s="14"/>
      <c r="C81" s="5"/>
      <c r="D81" s="7">
        <f>D80+J$17</f>
        <v>1825</v>
      </c>
      <c r="E81" s="4">
        <v>3</v>
      </c>
      <c r="F81" s="3">
        <f t="shared" si="0"/>
        <v>0.53500991174448864</v>
      </c>
      <c r="G81" s="3">
        <f>$J$16+F81</f>
        <v>0.53500991174448864</v>
      </c>
      <c r="J81" s="4"/>
      <c r="K81" s="4"/>
      <c r="L81" s="4" t="s">
        <v>47</v>
      </c>
      <c r="M81" s="3">
        <f>G148</f>
        <v>0.57762882229043111</v>
      </c>
      <c r="R81" s="14"/>
    </row>
    <row r="82" spans="1:18" x14ac:dyDescent="0.2">
      <c r="A82" s="14"/>
      <c r="C82" s="5"/>
      <c r="D82" s="7">
        <f>D81+M$17</f>
        <v>1825</v>
      </c>
      <c r="E82" s="4">
        <v>4</v>
      </c>
      <c r="F82" s="3">
        <f t="shared" si="0"/>
        <v>0.53500991174448864</v>
      </c>
      <c r="G82" s="3">
        <f>$M$16+F82</f>
        <v>0.53500991174448864</v>
      </c>
      <c r="J82" s="4"/>
      <c r="K82" s="4">
        <f>C149</f>
        <v>13</v>
      </c>
      <c r="L82" s="4" t="s">
        <v>46</v>
      </c>
      <c r="M82" s="3">
        <f>F149</f>
        <v>0.37889796665973774</v>
      </c>
      <c r="R82" s="14"/>
    </row>
    <row r="83" spans="1:18" x14ac:dyDescent="0.2">
      <c r="A83" s="14"/>
      <c r="C83" s="5"/>
      <c r="D83" s="7">
        <f>D82+P$17</f>
        <v>1825</v>
      </c>
      <c r="E83" s="4">
        <v>5</v>
      </c>
      <c r="F83" s="3">
        <f t="shared" si="0"/>
        <v>0.53500991174448864</v>
      </c>
      <c r="G83" s="3">
        <f>$P$16+F83</f>
        <v>0.53500991174448864</v>
      </c>
      <c r="J83" s="4"/>
      <c r="K83" s="4"/>
      <c r="L83" s="4" t="s">
        <v>47</v>
      </c>
      <c r="M83" s="3">
        <f>G158</f>
        <v>0.57889796665973781</v>
      </c>
      <c r="R83" s="14"/>
    </row>
    <row r="84" spans="1:18" x14ac:dyDescent="0.2">
      <c r="A84" s="14"/>
      <c r="C84" s="5"/>
      <c r="D84" s="7">
        <f>D83+D$25</f>
        <v>1825</v>
      </c>
      <c r="E84" s="4">
        <v>6</v>
      </c>
      <c r="F84" s="3">
        <f t="shared" si="0"/>
        <v>0.53500991174448864</v>
      </c>
      <c r="G84" s="3">
        <f>$D$24+F84</f>
        <v>0.53500991174448864</v>
      </c>
      <c r="J84" s="4"/>
      <c r="K84" s="4">
        <f>C159</f>
        <v>14</v>
      </c>
      <c r="L84" s="4" t="s">
        <v>46</v>
      </c>
      <c r="M84" s="3">
        <f>F159</f>
        <v>0.37973046705163505</v>
      </c>
      <c r="R84" s="14"/>
    </row>
    <row r="85" spans="1:18" x14ac:dyDescent="0.2">
      <c r="A85" s="14"/>
      <c r="C85" s="5"/>
      <c r="D85" s="7">
        <f>D84+G$25</f>
        <v>1825</v>
      </c>
      <c r="E85" s="4">
        <v>7</v>
      </c>
      <c r="F85" s="3">
        <f t="shared" si="0"/>
        <v>0.53500991174448864</v>
      </c>
      <c r="G85" s="3">
        <f>$G$24+F85</f>
        <v>0.53500991174448864</v>
      </c>
      <c r="J85" s="4"/>
      <c r="K85" s="4"/>
      <c r="L85" s="4" t="s">
        <v>47</v>
      </c>
      <c r="M85" s="3">
        <f>G168</f>
        <v>0.579730467051635</v>
      </c>
      <c r="R85" s="14"/>
    </row>
    <row r="86" spans="1:18" x14ac:dyDescent="0.2">
      <c r="A86" s="14"/>
      <c r="C86" s="5"/>
      <c r="D86" s="7">
        <f>D85+J$25</f>
        <v>1825</v>
      </c>
      <c r="E86" s="4">
        <v>8</v>
      </c>
      <c r="F86" s="3">
        <f t="shared" si="0"/>
        <v>0.53500991174448864</v>
      </c>
      <c r="G86" s="3">
        <f>$J$24+F86</f>
        <v>0.53500991174448864</v>
      </c>
      <c r="J86" s="4"/>
      <c r="K86" s="4">
        <f>C169</f>
        <v>15</v>
      </c>
      <c r="L86" s="4" t="s">
        <v>46</v>
      </c>
      <c r="M86" s="3">
        <f>F169</f>
        <v>0.38027654905717367</v>
      </c>
      <c r="R86" s="14"/>
    </row>
    <row r="87" spans="1:18" x14ac:dyDescent="0.2">
      <c r="A87" s="14"/>
      <c r="C87" s="5"/>
      <c r="D87" s="7">
        <f>D86+M$25</f>
        <v>1825</v>
      </c>
      <c r="E87" s="4">
        <v>9</v>
      </c>
      <c r="F87" s="3">
        <f t="shared" si="0"/>
        <v>0.53500991174448864</v>
      </c>
      <c r="G87" s="3">
        <f>$M$24+F87</f>
        <v>0.53500991174448864</v>
      </c>
      <c r="J87" s="4"/>
      <c r="K87" s="4"/>
      <c r="L87" s="4" t="s">
        <v>47</v>
      </c>
      <c r="M87" s="3">
        <f>G178</f>
        <v>0.58027654905717374</v>
      </c>
      <c r="R87" s="14"/>
    </row>
    <row r="88" spans="1:18" x14ac:dyDescent="0.2">
      <c r="A88" s="14"/>
      <c r="C88" s="5"/>
      <c r="D88" s="7">
        <f>D87+P$25</f>
        <v>1825</v>
      </c>
      <c r="E88" s="4">
        <v>10</v>
      </c>
      <c r="F88" s="3">
        <f t="shared" si="0"/>
        <v>0.53500991174448864</v>
      </c>
      <c r="G88" s="3">
        <f>$P$24+F88</f>
        <v>0.53500991174448864</v>
      </c>
      <c r="J88" s="4"/>
      <c r="K88" s="4">
        <f>C179</f>
        <v>16</v>
      </c>
      <c r="L88" s="4" t="s">
        <v>46</v>
      </c>
      <c r="M88" s="3">
        <f>F179</f>
        <v>0.38063475376155054</v>
      </c>
      <c r="R88" s="14"/>
    </row>
    <row r="89" spans="1:18" x14ac:dyDescent="0.2">
      <c r="A89" s="14"/>
      <c r="C89" s="5">
        <f>D89/365+1</f>
        <v>7</v>
      </c>
      <c r="D89" s="7">
        <f>D88+((365*$G$9)-(SUM(G$17,J$17,M$17,P$17,D$25,G$25,J$25,M$25,P$25)))</f>
        <v>2190</v>
      </c>
      <c r="E89" s="4">
        <v>1</v>
      </c>
      <c r="F89" s="3">
        <f t="shared" si="0"/>
        <v>0.35094191958597942</v>
      </c>
      <c r="G89" s="3">
        <f>$D$16+F89</f>
        <v>0.55094191958597949</v>
      </c>
      <c r="J89" s="4"/>
      <c r="K89" s="4"/>
      <c r="L89" s="4" t="s">
        <v>47</v>
      </c>
      <c r="M89" s="3">
        <f>G188</f>
        <v>0.5806347537615506</v>
      </c>
      <c r="R89" s="14"/>
    </row>
    <row r="90" spans="1:18" x14ac:dyDescent="0.2">
      <c r="A90" s="14"/>
      <c r="C90" s="5"/>
      <c r="D90" s="7">
        <f>D89+$G$17</f>
        <v>2190</v>
      </c>
      <c r="E90" s="4">
        <v>2</v>
      </c>
      <c r="F90" s="3">
        <f t="shared" si="0"/>
        <v>0.55094191958597949</v>
      </c>
      <c r="G90" s="3">
        <f>$G$16+F90</f>
        <v>0.55094191958597949</v>
      </c>
      <c r="J90" s="4"/>
      <c r="K90" s="4">
        <f>C189</f>
        <v>17</v>
      </c>
      <c r="L90" s="4" t="s">
        <v>46</v>
      </c>
      <c r="M90" s="3">
        <f>F189</f>
        <v>0.38086971958891036</v>
      </c>
      <c r="R90" s="14"/>
    </row>
    <row r="91" spans="1:18" x14ac:dyDescent="0.2">
      <c r="A91" s="14"/>
      <c r="C91" s="5"/>
      <c r="D91" s="7">
        <f>D90+J$17</f>
        <v>2190</v>
      </c>
      <c r="E91" s="4">
        <v>3</v>
      </c>
      <c r="F91" s="3">
        <f t="shared" si="0"/>
        <v>0.55094191958597949</v>
      </c>
      <c r="G91" s="3">
        <f>$J$16+F91</f>
        <v>0.55094191958597949</v>
      </c>
      <c r="J91" s="4"/>
      <c r="K91" s="4"/>
      <c r="L91" s="4" t="s">
        <v>47</v>
      </c>
      <c r="M91" s="3">
        <f>G198</f>
        <v>0.58086971958891032</v>
      </c>
      <c r="R91" s="14"/>
    </row>
    <row r="92" spans="1:18" x14ac:dyDescent="0.2">
      <c r="A92" s="14"/>
      <c r="C92" s="5"/>
      <c r="D92" s="7">
        <f>D91+M$17</f>
        <v>2190</v>
      </c>
      <c r="E92" s="4">
        <v>4</v>
      </c>
      <c r="F92" s="3">
        <f t="shared" si="0"/>
        <v>0.55094191958597949</v>
      </c>
      <c r="G92" s="3">
        <f>$M$16+F92</f>
        <v>0.55094191958597949</v>
      </c>
      <c r="J92" s="4"/>
      <c r="K92" s="4">
        <f>C199</f>
        <v>18</v>
      </c>
      <c r="L92" s="4" t="s">
        <v>46</v>
      </c>
      <c r="M92" s="3">
        <f>F199</f>
        <v>0.38102384637549985</v>
      </c>
      <c r="R92" s="14"/>
    </row>
    <row r="93" spans="1:18" x14ac:dyDescent="0.2">
      <c r="A93" s="14"/>
      <c r="C93" s="5"/>
      <c r="D93" s="7">
        <f>D92+P$17</f>
        <v>2190</v>
      </c>
      <c r="E93" s="4">
        <v>5</v>
      </c>
      <c r="F93" s="3">
        <f t="shared" si="0"/>
        <v>0.55094191958597949</v>
      </c>
      <c r="G93" s="3">
        <f>$P$16+F93</f>
        <v>0.55094191958597949</v>
      </c>
      <c r="J93" s="4"/>
      <c r="K93" s="4"/>
      <c r="L93" s="4" t="s">
        <v>47</v>
      </c>
      <c r="M93" s="3">
        <f>G208</f>
        <v>0.58102384637549986</v>
      </c>
      <c r="R93" s="14"/>
    </row>
    <row r="94" spans="1:18" x14ac:dyDescent="0.2">
      <c r="A94" s="14"/>
      <c r="C94" s="5"/>
      <c r="D94" s="7">
        <f>D93+D$25</f>
        <v>2190</v>
      </c>
      <c r="E94" s="4">
        <v>6</v>
      </c>
      <c r="F94" s="3">
        <f t="shared" ref="F94:F157" si="1">$G93*EXP(($D94-$D93)*(-LN(2)/$D$10))</f>
        <v>0.55094191958597949</v>
      </c>
      <c r="G94" s="3">
        <f>$D$24+F94</f>
        <v>0.55094191958597949</v>
      </c>
      <c r="J94" s="4"/>
      <c r="K94" s="4">
        <f>C209</f>
        <v>19</v>
      </c>
      <c r="L94" s="4" t="s">
        <v>46</v>
      </c>
      <c r="M94" s="3">
        <f>F209</f>
        <v>0.38112494646571871</v>
      </c>
      <c r="R94" s="14"/>
    </row>
    <row r="95" spans="1:18" x14ac:dyDescent="0.2">
      <c r="A95" s="14"/>
      <c r="C95" s="5"/>
      <c r="D95" s="7">
        <f>D94+G$25</f>
        <v>2190</v>
      </c>
      <c r="E95" s="4">
        <v>7</v>
      </c>
      <c r="F95" s="3">
        <f t="shared" si="1"/>
        <v>0.55094191958597949</v>
      </c>
      <c r="G95" s="3">
        <f>$G$24+F95</f>
        <v>0.55094191958597949</v>
      </c>
      <c r="J95" s="4"/>
      <c r="K95" s="4"/>
      <c r="L95" s="4" t="s">
        <v>47</v>
      </c>
      <c r="M95" s="3">
        <f>G218</f>
        <v>0.58112494646571866</v>
      </c>
      <c r="R95" s="14"/>
    </row>
    <row r="96" spans="1:18" x14ac:dyDescent="0.2">
      <c r="A96" s="14"/>
      <c r="C96" s="5"/>
      <c r="D96" s="7">
        <f>D95+J$25</f>
        <v>2190</v>
      </c>
      <c r="E96" s="4">
        <v>8</v>
      </c>
      <c r="F96" s="3">
        <f t="shared" si="1"/>
        <v>0.55094191958597949</v>
      </c>
      <c r="G96" s="3">
        <f>$J$24+F96</f>
        <v>0.55094191958597949</v>
      </c>
      <c r="J96" s="4"/>
      <c r="K96" s="4">
        <f>C219</f>
        <v>20</v>
      </c>
      <c r="L96" s="4" t="s">
        <v>46</v>
      </c>
      <c r="M96" s="3">
        <f>F219</f>
        <v>0.38119126347957744</v>
      </c>
      <c r="R96" s="14"/>
    </row>
    <row r="97" spans="1:18" x14ac:dyDescent="0.2">
      <c r="A97" s="14"/>
      <c r="C97" s="5"/>
      <c r="D97" s="7">
        <f>D96+M$25</f>
        <v>2190</v>
      </c>
      <c r="E97" s="4">
        <v>9</v>
      </c>
      <c r="F97" s="3">
        <f t="shared" si="1"/>
        <v>0.55094191958597949</v>
      </c>
      <c r="G97" s="3">
        <f>$M$24+F97</f>
        <v>0.55094191958597949</v>
      </c>
      <c r="J97" s="4"/>
      <c r="K97" s="4"/>
      <c r="L97" s="4" t="s">
        <v>47</v>
      </c>
      <c r="M97" s="3">
        <f>G228</f>
        <v>0.5811912634795775</v>
      </c>
      <c r="R97" s="14"/>
    </row>
    <row r="98" spans="1:18" x14ac:dyDescent="0.2">
      <c r="A98" s="14"/>
      <c r="C98" s="5"/>
      <c r="D98" s="7">
        <f>D97+P$25</f>
        <v>2190</v>
      </c>
      <c r="E98" s="4">
        <v>10</v>
      </c>
      <c r="F98" s="3">
        <f t="shared" si="1"/>
        <v>0.55094191958597949</v>
      </c>
      <c r="G98" s="3">
        <f>$P$24+F98</f>
        <v>0.55094191958597949</v>
      </c>
      <c r="R98" s="14"/>
    </row>
    <row r="99" spans="1:18" x14ac:dyDescent="0.2">
      <c r="A99" s="14"/>
      <c r="C99" s="5">
        <f>D99/365+1</f>
        <v>8</v>
      </c>
      <c r="D99" s="7">
        <f>D98+((365*$G$9)-(SUM(G$17,J$17,M$17,P$17,D$25,G$25,J$25,M$25,P$25)))</f>
        <v>2555</v>
      </c>
      <c r="E99" s="4">
        <v>1</v>
      </c>
      <c r="F99" s="3">
        <f t="shared" si="1"/>
        <v>0.36139258468958585</v>
      </c>
      <c r="G99" s="3">
        <f>$D$16+F99</f>
        <v>0.56139258468958586</v>
      </c>
      <c r="R99" s="14"/>
    </row>
    <row r="100" spans="1:18" x14ac:dyDescent="0.2">
      <c r="A100" s="14"/>
      <c r="C100" s="5"/>
      <c r="D100" s="7">
        <f>D99+$G$17</f>
        <v>2555</v>
      </c>
      <c r="E100" s="4">
        <v>2</v>
      </c>
      <c r="F100" s="3">
        <f t="shared" si="1"/>
        <v>0.56139258468958586</v>
      </c>
      <c r="G100" s="3">
        <f>$G$16+F100</f>
        <v>0.56139258468958586</v>
      </c>
      <c r="R100" s="14"/>
    </row>
    <row r="101" spans="1:18" x14ac:dyDescent="0.2">
      <c r="A101" s="14"/>
      <c r="C101" s="5"/>
      <c r="D101" s="7">
        <f>D100+J$17</f>
        <v>2555</v>
      </c>
      <c r="E101" s="4">
        <v>3</v>
      </c>
      <c r="F101" s="3">
        <f t="shared" si="1"/>
        <v>0.56139258468958586</v>
      </c>
      <c r="G101" s="3">
        <f>$J$16+F101</f>
        <v>0.56139258468958586</v>
      </c>
      <c r="R101" s="14"/>
    </row>
    <row r="102" spans="1:18" x14ac:dyDescent="0.2">
      <c r="A102" s="14"/>
      <c r="C102" s="5"/>
      <c r="D102" s="7">
        <f>D101+M$17</f>
        <v>2555</v>
      </c>
      <c r="E102" s="4">
        <v>4</v>
      </c>
      <c r="F102" s="3">
        <f t="shared" si="1"/>
        <v>0.56139258468958586</v>
      </c>
      <c r="G102" s="3">
        <f>$M$16+F102</f>
        <v>0.56139258468958586</v>
      </c>
      <c r="R102" s="14"/>
    </row>
    <row r="103" spans="1:18" x14ac:dyDescent="0.2">
      <c r="A103" s="14"/>
      <c r="C103" s="5"/>
      <c r="D103" s="7">
        <f>D102+P$17</f>
        <v>2555</v>
      </c>
      <c r="E103" s="4">
        <v>5</v>
      </c>
      <c r="F103" s="3">
        <f t="shared" si="1"/>
        <v>0.56139258468958586</v>
      </c>
      <c r="G103" s="3">
        <f>$P$16+F103</f>
        <v>0.56139258468958586</v>
      </c>
      <c r="R103" s="14"/>
    </row>
    <row r="104" spans="1:18" x14ac:dyDescent="0.2">
      <c r="A104" s="14"/>
      <c r="C104" s="5"/>
      <c r="D104" s="7">
        <f>D103+D$25</f>
        <v>2555</v>
      </c>
      <c r="E104" s="4">
        <v>6</v>
      </c>
      <c r="F104" s="3">
        <f t="shared" si="1"/>
        <v>0.56139258468958586</v>
      </c>
      <c r="G104" s="3">
        <f>$D$24+F104</f>
        <v>0.56139258468958586</v>
      </c>
      <c r="R104" s="14"/>
    </row>
    <row r="105" spans="1:18" x14ac:dyDescent="0.2">
      <c r="A105" s="14"/>
      <c r="C105" s="5"/>
      <c r="D105" s="7">
        <f>D104+G$25</f>
        <v>2555</v>
      </c>
      <c r="E105" s="4">
        <v>7</v>
      </c>
      <c r="F105" s="3">
        <f t="shared" si="1"/>
        <v>0.56139258468958586</v>
      </c>
      <c r="G105" s="3">
        <f>$G$24+F105</f>
        <v>0.56139258468958586</v>
      </c>
      <c r="R105" s="14"/>
    </row>
    <row r="106" spans="1:18" x14ac:dyDescent="0.2">
      <c r="A106" s="14"/>
      <c r="C106" s="5"/>
      <c r="D106" s="7">
        <f>D105+J$25</f>
        <v>2555</v>
      </c>
      <c r="E106" s="4">
        <v>8</v>
      </c>
      <c r="F106" s="3">
        <f t="shared" si="1"/>
        <v>0.56139258468958586</v>
      </c>
      <c r="G106" s="3">
        <f>$J$24+F106</f>
        <v>0.56139258468958586</v>
      </c>
      <c r="R106" s="14"/>
    </row>
    <row r="107" spans="1:18" x14ac:dyDescent="0.2">
      <c r="A107" s="14"/>
      <c r="C107" s="5"/>
      <c r="D107" s="7">
        <f>D106+M$25</f>
        <v>2555</v>
      </c>
      <c r="E107" s="4">
        <v>9</v>
      </c>
      <c r="F107" s="3">
        <f t="shared" si="1"/>
        <v>0.56139258468958586</v>
      </c>
      <c r="G107" s="3">
        <f>$M$24+F107</f>
        <v>0.56139258468958586</v>
      </c>
      <c r="R107" s="14"/>
    </row>
    <row r="108" spans="1:18" x14ac:dyDescent="0.2">
      <c r="A108" s="14"/>
      <c r="C108" s="5"/>
      <c r="D108" s="7">
        <f>D107+P$25</f>
        <v>2555</v>
      </c>
      <c r="E108" s="4">
        <v>10</v>
      </c>
      <c r="F108" s="3">
        <f t="shared" si="1"/>
        <v>0.56139258468958586</v>
      </c>
      <c r="G108" s="3">
        <f>$P$24+F108</f>
        <v>0.56139258468958586</v>
      </c>
      <c r="R108" s="14"/>
    </row>
    <row r="109" spans="1:18" x14ac:dyDescent="0.2">
      <c r="A109" s="14"/>
      <c r="C109" s="5">
        <f>D109/365+1</f>
        <v>9</v>
      </c>
      <c r="D109" s="7">
        <f>D108+((365*$G$9)-(SUM(G$17,J$17,M$17,P$17,D$25,G$25,J$25,M$25,P$25)))</f>
        <v>2920</v>
      </c>
      <c r="E109" s="4">
        <v>1</v>
      </c>
      <c r="F109" s="3">
        <f t="shared" si="1"/>
        <v>0.36824774081267725</v>
      </c>
      <c r="G109" s="3">
        <f>$D$16+F109</f>
        <v>0.56824774081267726</v>
      </c>
      <c r="R109" s="14"/>
    </row>
    <row r="110" spans="1:18" x14ac:dyDescent="0.2">
      <c r="A110" s="14"/>
      <c r="C110" s="5"/>
      <c r="D110" s="7">
        <f>D109+$G$17</f>
        <v>2920</v>
      </c>
      <c r="E110" s="4">
        <v>2</v>
      </c>
      <c r="F110" s="3">
        <f t="shared" si="1"/>
        <v>0.56824774081267726</v>
      </c>
      <c r="G110" s="3">
        <f>$G$16+F110</f>
        <v>0.56824774081267726</v>
      </c>
      <c r="R110" s="14"/>
    </row>
    <row r="111" spans="1:18" x14ac:dyDescent="0.2">
      <c r="A111" s="14"/>
      <c r="C111" s="5"/>
      <c r="D111" s="7">
        <f>D110+J$17</f>
        <v>2920</v>
      </c>
      <c r="E111" s="4">
        <v>3</v>
      </c>
      <c r="F111" s="3">
        <f t="shared" si="1"/>
        <v>0.56824774081267726</v>
      </c>
      <c r="G111" s="3">
        <f>$J$16+F111</f>
        <v>0.56824774081267726</v>
      </c>
      <c r="R111" s="14"/>
    </row>
    <row r="112" spans="1:18" x14ac:dyDescent="0.2">
      <c r="A112" s="14"/>
      <c r="C112" s="5"/>
      <c r="D112" s="7">
        <f>D111+M$17</f>
        <v>2920</v>
      </c>
      <c r="E112" s="4">
        <v>4</v>
      </c>
      <c r="F112" s="3">
        <f t="shared" si="1"/>
        <v>0.56824774081267726</v>
      </c>
      <c r="G112" s="3">
        <f>$M$16+F112</f>
        <v>0.56824774081267726</v>
      </c>
      <c r="R112" s="14"/>
    </row>
    <row r="113" spans="1:18" x14ac:dyDescent="0.2">
      <c r="A113" s="14"/>
      <c r="C113" s="5"/>
      <c r="D113" s="7">
        <f>D112+P$17</f>
        <v>2920</v>
      </c>
      <c r="E113" s="4">
        <v>5</v>
      </c>
      <c r="F113" s="3">
        <f t="shared" si="1"/>
        <v>0.56824774081267726</v>
      </c>
      <c r="G113" s="3">
        <f>$P$16+F113</f>
        <v>0.56824774081267726</v>
      </c>
      <c r="R113" s="14"/>
    </row>
    <row r="114" spans="1:18" x14ac:dyDescent="0.2">
      <c r="A114" s="14"/>
      <c r="C114" s="5"/>
      <c r="D114" s="7">
        <f>D113+D$25</f>
        <v>2920</v>
      </c>
      <c r="E114" s="4">
        <v>6</v>
      </c>
      <c r="F114" s="3">
        <f t="shared" si="1"/>
        <v>0.56824774081267726</v>
      </c>
      <c r="G114" s="3">
        <f>$D$24+F114</f>
        <v>0.56824774081267726</v>
      </c>
      <c r="R114" s="14"/>
    </row>
    <row r="115" spans="1:18" x14ac:dyDescent="0.2">
      <c r="A115" s="14"/>
      <c r="C115" s="5"/>
      <c r="D115" s="7">
        <f>D114+G$25</f>
        <v>2920</v>
      </c>
      <c r="E115" s="4">
        <v>7</v>
      </c>
      <c r="F115" s="3">
        <f t="shared" si="1"/>
        <v>0.56824774081267726</v>
      </c>
      <c r="G115" s="3">
        <f>$G$24+F115</f>
        <v>0.56824774081267726</v>
      </c>
      <c r="R115" s="14"/>
    </row>
    <row r="116" spans="1:18" x14ac:dyDescent="0.2">
      <c r="A116" s="14"/>
      <c r="C116" s="5"/>
      <c r="D116" s="7">
        <f>D115+J$25</f>
        <v>2920</v>
      </c>
      <c r="E116" s="4">
        <v>8</v>
      </c>
      <c r="F116" s="3">
        <f t="shared" si="1"/>
        <v>0.56824774081267726</v>
      </c>
      <c r="G116" s="3">
        <f>$J$24+F116</f>
        <v>0.56824774081267726</v>
      </c>
      <c r="R116" s="14"/>
    </row>
    <row r="117" spans="1:18" x14ac:dyDescent="0.2">
      <c r="A117" s="14"/>
      <c r="C117" s="5"/>
      <c r="D117" s="7">
        <f>D116+M$25</f>
        <v>2920</v>
      </c>
      <c r="E117" s="4">
        <v>9</v>
      </c>
      <c r="F117" s="3">
        <f t="shared" si="1"/>
        <v>0.56824774081267726</v>
      </c>
      <c r="G117" s="3">
        <f>$M$24+F117</f>
        <v>0.56824774081267726</v>
      </c>
      <c r="R117" s="14"/>
    </row>
    <row r="118" spans="1:18" x14ac:dyDescent="0.2">
      <c r="A118" s="14"/>
      <c r="C118" s="5"/>
      <c r="D118" s="7">
        <f>D117+P$25</f>
        <v>2920</v>
      </c>
      <c r="E118" s="4">
        <v>10</v>
      </c>
      <c r="F118" s="3">
        <f t="shared" si="1"/>
        <v>0.56824774081267726</v>
      </c>
      <c r="G118" s="3">
        <f>$P$24+F118</f>
        <v>0.56824774081267726</v>
      </c>
      <c r="R118" s="14"/>
    </row>
    <row r="119" spans="1:18" x14ac:dyDescent="0.2">
      <c r="A119" s="14"/>
      <c r="C119" s="5">
        <f>D119/365+1</f>
        <v>10</v>
      </c>
      <c r="D119" s="7">
        <f>D118+((365*$G$9)-(SUM(G$17,J$17,M$17,P$17,D$25,G$25,J$25,M$25,P$25)))</f>
        <v>3285</v>
      </c>
      <c r="E119" s="4">
        <v>1</v>
      </c>
      <c r="F119" s="3">
        <f t="shared" si="1"/>
        <v>0.37274440825021105</v>
      </c>
      <c r="G119" s="3">
        <f>$D$16+F119</f>
        <v>0.57274440825021111</v>
      </c>
      <c r="R119" s="14"/>
    </row>
    <row r="120" spans="1:18" x14ac:dyDescent="0.2">
      <c r="A120" s="14"/>
      <c r="C120" s="5"/>
      <c r="D120" s="7">
        <f>D119+$G$17</f>
        <v>3285</v>
      </c>
      <c r="E120" s="4">
        <v>2</v>
      </c>
      <c r="F120" s="3">
        <f t="shared" si="1"/>
        <v>0.57274440825021111</v>
      </c>
      <c r="G120" s="3">
        <f>$G$16+F120</f>
        <v>0.57274440825021111</v>
      </c>
      <c r="R120" s="14"/>
    </row>
    <row r="121" spans="1:18" x14ac:dyDescent="0.2">
      <c r="A121" s="14"/>
      <c r="C121" s="5"/>
      <c r="D121" s="7">
        <f>D120+J$17</f>
        <v>3285</v>
      </c>
      <c r="E121" s="4">
        <v>3</v>
      </c>
      <c r="F121" s="3">
        <f t="shared" si="1"/>
        <v>0.57274440825021111</v>
      </c>
      <c r="G121" s="3">
        <f>$J$16+F121</f>
        <v>0.57274440825021111</v>
      </c>
      <c r="R121" s="14"/>
    </row>
    <row r="122" spans="1:18" x14ac:dyDescent="0.2">
      <c r="A122" s="14"/>
      <c r="C122" s="5"/>
      <c r="D122" s="7">
        <f>D121+M$17</f>
        <v>3285</v>
      </c>
      <c r="E122" s="4">
        <v>4</v>
      </c>
      <c r="F122" s="3">
        <f t="shared" si="1"/>
        <v>0.57274440825021111</v>
      </c>
      <c r="G122" s="3">
        <f>$M$16+F122</f>
        <v>0.57274440825021111</v>
      </c>
      <c r="R122" s="14"/>
    </row>
    <row r="123" spans="1:18" x14ac:dyDescent="0.2">
      <c r="A123" s="14"/>
      <c r="C123" s="5"/>
      <c r="D123" s="7">
        <f>D122+P$17</f>
        <v>3285</v>
      </c>
      <c r="E123" s="4">
        <v>5</v>
      </c>
      <c r="F123" s="3">
        <f t="shared" si="1"/>
        <v>0.57274440825021111</v>
      </c>
      <c r="G123" s="3">
        <f>$P$16+F123</f>
        <v>0.57274440825021111</v>
      </c>
      <c r="R123" s="14"/>
    </row>
    <row r="124" spans="1:18" x14ac:dyDescent="0.2">
      <c r="A124" s="14"/>
      <c r="C124" s="5"/>
      <c r="D124" s="7">
        <f>D123+D$25</f>
        <v>3285</v>
      </c>
      <c r="E124" s="4">
        <v>6</v>
      </c>
      <c r="F124" s="3">
        <f t="shared" si="1"/>
        <v>0.57274440825021111</v>
      </c>
      <c r="G124" s="3">
        <f>$D$24+F124</f>
        <v>0.57274440825021111</v>
      </c>
      <c r="R124" s="14"/>
    </row>
    <row r="125" spans="1:18" x14ac:dyDescent="0.2">
      <c r="A125" s="14"/>
      <c r="C125" s="5"/>
      <c r="D125" s="7">
        <f>D124+G$25</f>
        <v>3285</v>
      </c>
      <c r="E125" s="4">
        <v>7</v>
      </c>
      <c r="F125" s="3">
        <f t="shared" si="1"/>
        <v>0.57274440825021111</v>
      </c>
      <c r="G125" s="3">
        <f>$G$24+F125</f>
        <v>0.57274440825021111</v>
      </c>
      <c r="R125" s="14"/>
    </row>
    <row r="126" spans="1:18" x14ac:dyDescent="0.2">
      <c r="A126" s="14"/>
      <c r="C126" s="5"/>
      <c r="D126" s="7">
        <f>D125+J$25</f>
        <v>3285</v>
      </c>
      <c r="E126" s="4">
        <v>8</v>
      </c>
      <c r="F126" s="3">
        <f t="shared" si="1"/>
        <v>0.57274440825021111</v>
      </c>
      <c r="G126" s="3">
        <f>$J$24+F126</f>
        <v>0.57274440825021111</v>
      </c>
      <c r="R126" s="14"/>
    </row>
    <row r="127" spans="1:18" x14ac:dyDescent="0.2">
      <c r="A127" s="14"/>
      <c r="C127" s="5"/>
      <c r="D127" s="7">
        <f>D126+M$25</f>
        <v>3285</v>
      </c>
      <c r="E127" s="4">
        <v>9</v>
      </c>
      <c r="F127" s="3">
        <f t="shared" si="1"/>
        <v>0.57274440825021111</v>
      </c>
      <c r="G127" s="3">
        <f>$M$24+F127</f>
        <v>0.57274440825021111</v>
      </c>
      <c r="R127" s="14"/>
    </row>
    <row r="128" spans="1:18" x14ac:dyDescent="0.2">
      <c r="A128" s="14"/>
      <c r="C128" s="5"/>
      <c r="D128" s="7">
        <f>D127+P$25</f>
        <v>3285</v>
      </c>
      <c r="E128" s="4">
        <v>10</v>
      </c>
      <c r="F128" s="3">
        <f t="shared" si="1"/>
        <v>0.57274440825021111</v>
      </c>
      <c r="G128" s="3">
        <f>$P$24+F128</f>
        <v>0.57274440825021111</v>
      </c>
      <c r="R128" s="14"/>
    </row>
    <row r="129" spans="1:18" x14ac:dyDescent="0.2">
      <c r="A129" s="14"/>
      <c r="C129" s="5">
        <f>D129/365+1</f>
        <v>11</v>
      </c>
      <c r="D129" s="7">
        <f>D128+((365*$G$9)-(SUM(G$17,J$17,M$17,P$17,D$25,G$25,J$25,M$25,P$25)))</f>
        <v>3650</v>
      </c>
      <c r="E129" s="4">
        <v>1</v>
      </c>
      <c r="F129" s="3">
        <f t="shared" si="1"/>
        <v>0.37569401547734138</v>
      </c>
      <c r="G129" s="3">
        <f>$D$16+F129</f>
        <v>0.57569401547734134</v>
      </c>
      <c r="R129" s="14"/>
    </row>
    <row r="130" spans="1:18" x14ac:dyDescent="0.2">
      <c r="A130" s="14"/>
      <c r="C130" s="5"/>
      <c r="D130" s="7">
        <f>D129+$G$17</f>
        <v>3650</v>
      </c>
      <c r="E130" s="4">
        <v>2</v>
      </c>
      <c r="F130" s="3">
        <f t="shared" si="1"/>
        <v>0.57569401547734134</v>
      </c>
      <c r="G130" s="3">
        <f>$G$16+F130</f>
        <v>0.57569401547734134</v>
      </c>
      <c r="R130" s="14"/>
    </row>
    <row r="131" spans="1:18" x14ac:dyDescent="0.2">
      <c r="A131" s="14"/>
      <c r="C131" s="5"/>
      <c r="D131" s="7">
        <f>D130+J$17</f>
        <v>3650</v>
      </c>
      <c r="E131" s="4">
        <v>3</v>
      </c>
      <c r="F131" s="3">
        <f t="shared" si="1"/>
        <v>0.57569401547734134</v>
      </c>
      <c r="G131" s="3">
        <f>$J$16+F131</f>
        <v>0.57569401547734134</v>
      </c>
      <c r="R131" s="14"/>
    </row>
    <row r="132" spans="1:18" x14ac:dyDescent="0.2">
      <c r="A132" s="14"/>
      <c r="C132" s="5"/>
      <c r="D132" s="7">
        <f>D131+M$17</f>
        <v>3650</v>
      </c>
      <c r="E132" s="4">
        <v>4</v>
      </c>
      <c r="F132" s="3">
        <f t="shared" si="1"/>
        <v>0.57569401547734134</v>
      </c>
      <c r="G132" s="3">
        <f>$M$16+F132</f>
        <v>0.57569401547734134</v>
      </c>
      <c r="R132" s="14"/>
    </row>
    <row r="133" spans="1:18" x14ac:dyDescent="0.2">
      <c r="A133" s="14"/>
      <c r="C133" s="5"/>
      <c r="D133" s="7">
        <f>D132+P$17</f>
        <v>3650</v>
      </c>
      <c r="E133" s="4">
        <v>5</v>
      </c>
      <c r="F133" s="3">
        <f t="shared" si="1"/>
        <v>0.57569401547734134</v>
      </c>
      <c r="G133" s="3">
        <f>$P$16+F133</f>
        <v>0.57569401547734134</v>
      </c>
      <c r="R133" s="14"/>
    </row>
    <row r="134" spans="1:18" x14ac:dyDescent="0.2">
      <c r="A134" s="14"/>
      <c r="C134" s="5"/>
      <c r="D134" s="7">
        <f>D133+D$25</f>
        <v>3650</v>
      </c>
      <c r="E134" s="4">
        <v>6</v>
      </c>
      <c r="F134" s="3">
        <f t="shared" si="1"/>
        <v>0.57569401547734134</v>
      </c>
      <c r="G134" s="3">
        <f>$D$24+F134</f>
        <v>0.57569401547734134</v>
      </c>
      <c r="R134" s="14"/>
    </row>
    <row r="135" spans="1:18" x14ac:dyDescent="0.2">
      <c r="A135" s="14"/>
      <c r="C135" s="5"/>
      <c r="D135" s="7">
        <f>D134+G$25</f>
        <v>3650</v>
      </c>
      <c r="E135" s="4">
        <v>7</v>
      </c>
      <c r="F135" s="3">
        <f t="shared" si="1"/>
        <v>0.57569401547734134</v>
      </c>
      <c r="G135" s="3">
        <f>$G$24+F135</f>
        <v>0.57569401547734134</v>
      </c>
      <c r="R135" s="14"/>
    </row>
    <row r="136" spans="1:18" x14ac:dyDescent="0.2">
      <c r="A136" s="14"/>
      <c r="C136" s="5"/>
      <c r="D136" s="7">
        <f>D135+J$25</f>
        <v>3650</v>
      </c>
      <c r="E136" s="4">
        <v>8</v>
      </c>
      <c r="F136" s="3">
        <f t="shared" si="1"/>
        <v>0.57569401547734134</v>
      </c>
      <c r="G136" s="3">
        <f>$J$24+F136</f>
        <v>0.57569401547734134</v>
      </c>
      <c r="R136" s="14"/>
    </row>
    <row r="137" spans="1:18" x14ac:dyDescent="0.2">
      <c r="A137" s="14"/>
      <c r="C137" s="5"/>
      <c r="D137" s="7">
        <f>D136+M$25</f>
        <v>3650</v>
      </c>
      <c r="E137" s="4">
        <v>9</v>
      </c>
      <c r="F137" s="3">
        <f t="shared" si="1"/>
        <v>0.57569401547734134</v>
      </c>
      <c r="G137" s="3">
        <f>$M$24+F137</f>
        <v>0.57569401547734134</v>
      </c>
      <c r="R137" s="14"/>
    </row>
    <row r="138" spans="1:18" x14ac:dyDescent="0.2">
      <c r="A138" s="14"/>
      <c r="C138" s="5"/>
      <c r="D138" s="7">
        <f>D137+P$25</f>
        <v>3650</v>
      </c>
      <c r="E138" s="4">
        <v>10</v>
      </c>
      <c r="F138" s="3">
        <f t="shared" si="1"/>
        <v>0.57569401547734134</v>
      </c>
      <c r="G138" s="3">
        <f>$P$24+F138</f>
        <v>0.57569401547734134</v>
      </c>
      <c r="R138" s="14"/>
    </row>
    <row r="139" spans="1:18" x14ac:dyDescent="0.2">
      <c r="A139" s="14"/>
      <c r="C139" s="5">
        <f>D139/365+1</f>
        <v>12</v>
      </c>
      <c r="D139" s="7">
        <f>D138+((365*$G$9)-(SUM(G$17,J$17,M$17,P$17,D$25,G$25,J$25,M$25,P$25)))</f>
        <v>4015</v>
      </c>
      <c r="E139" s="4">
        <v>1</v>
      </c>
      <c r="F139" s="3">
        <f t="shared" si="1"/>
        <v>0.3776288222904311</v>
      </c>
      <c r="G139" s="3">
        <f>$D$16+F139</f>
        <v>0.57762882229043111</v>
      </c>
      <c r="R139" s="14"/>
    </row>
    <row r="140" spans="1:18" x14ac:dyDescent="0.2">
      <c r="A140" s="14"/>
      <c r="C140" s="5"/>
      <c r="D140" s="7">
        <f>D139+$G$17</f>
        <v>4015</v>
      </c>
      <c r="E140" s="4">
        <v>2</v>
      </c>
      <c r="F140" s="3">
        <f t="shared" si="1"/>
        <v>0.57762882229043111</v>
      </c>
      <c r="G140" s="3">
        <f>$G$16+F140</f>
        <v>0.57762882229043111</v>
      </c>
      <c r="R140" s="14"/>
    </row>
    <row r="141" spans="1:18" x14ac:dyDescent="0.2">
      <c r="A141" s="14"/>
      <c r="C141" s="5"/>
      <c r="D141" s="7">
        <f>D140+J$17</f>
        <v>4015</v>
      </c>
      <c r="E141" s="4">
        <v>3</v>
      </c>
      <c r="F141" s="3">
        <f t="shared" si="1"/>
        <v>0.57762882229043111</v>
      </c>
      <c r="G141" s="3">
        <f>$J$16+F141</f>
        <v>0.57762882229043111</v>
      </c>
      <c r="R141" s="14"/>
    </row>
    <row r="142" spans="1:18" x14ac:dyDescent="0.2">
      <c r="A142" s="14"/>
      <c r="C142" s="5"/>
      <c r="D142" s="7">
        <f>D141+M$17</f>
        <v>4015</v>
      </c>
      <c r="E142" s="4">
        <v>4</v>
      </c>
      <c r="F142" s="3">
        <f t="shared" si="1"/>
        <v>0.57762882229043111</v>
      </c>
      <c r="G142" s="3">
        <f>$M$16+F142</f>
        <v>0.57762882229043111</v>
      </c>
      <c r="R142" s="14"/>
    </row>
    <row r="143" spans="1:18" x14ac:dyDescent="0.2">
      <c r="A143" s="14"/>
      <c r="C143" s="5"/>
      <c r="D143" s="7">
        <f>D142+P$17</f>
        <v>4015</v>
      </c>
      <c r="E143" s="4">
        <v>5</v>
      </c>
      <c r="F143" s="3">
        <f t="shared" si="1"/>
        <v>0.57762882229043111</v>
      </c>
      <c r="G143" s="3">
        <f>$P$16+F143</f>
        <v>0.57762882229043111</v>
      </c>
      <c r="R143" s="14"/>
    </row>
    <row r="144" spans="1:18" x14ac:dyDescent="0.2">
      <c r="A144" s="14"/>
      <c r="C144" s="5"/>
      <c r="D144" s="7">
        <f>D143+D$25</f>
        <v>4015</v>
      </c>
      <c r="E144" s="4">
        <v>6</v>
      </c>
      <c r="F144" s="3">
        <f t="shared" si="1"/>
        <v>0.57762882229043111</v>
      </c>
      <c r="G144" s="3">
        <f>$D$24+F144</f>
        <v>0.57762882229043111</v>
      </c>
      <c r="R144" s="14"/>
    </row>
    <row r="145" spans="1:18" x14ac:dyDescent="0.2">
      <c r="A145" s="14"/>
      <c r="C145" s="5"/>
      <c r="D145" s="7">
        <f>D144+G$25</f>
        <v>4015</v>
      </c>
      <c r="E145" s="4">
        <v>7</v>
      </c>
      <c r="F145" s="3">
        <f t="shared" si="1"/>
        <v>0.57762882229043111</v>
      </c>
      <c r="G145" s="3">
        <f>$G$24+F145</f>
        <v>0.57762882229043111</v>
      </c>
      <c r="R145" s="14"/>
    </row>
    <row r="146" spans="1:18" x14ac:dyDescent="0.2">
      <c r="A146" s="14"/>
      <c r="C146" s="5"/>
      <c r="D146" s="7">
        <f>D145+J$25</f>
        <v>4015</v>
      </c>
      <c r="E146" s="4">
        <v>8</v>
      </c>
      <c r="F146" s="3">
        <f t="shared" si="1"/>
        <v>0.57762882229043111</v>
      </c>
      <c r="G146" s="3">
        <f>$J$24+F146</f>
        <v>0.57762882229043111</v>
      </c>
      <c r="R146" s="14"/>
    </row>
    <row r="147" spans="1:18" x14ac:dyDescent="0.2">
      <c r="A147" s="14"/>
      <c r="C147" s="5"/>
      <c r="D147" s="7">
        <f>D146+M$25</f>
        <v>4015</v>
      </c>
      <c r="E147" s="4">
        <v>9</v>
      </c>
      <c r="F147" s="3">
        <f t="shared" si="1"/>
        <v>0.57762882229043111</v>
      </c>
      <c r="G147" s="3">
        <f>$M$24+F147</f>
        <v>0.57762882229043111</v>
      </c>
      <c r="R147" s="14"/>
    </row>
    <row r="148" spans="1:18" x14ac:dyDescent="0.2">
      <c r="A148" s="14"/>
      <c r="C148" s="5"/>
      <c r="D148" s="7">
        <f>D147+P$25</f>
        <v>4015</v>
      </c>
      <c r="E148" s="4">
        <v>10</v>
      </c>
      <c r="F148" s="3">
        <f t="shared" si="1"/>
        <v>0.57762882229043111</v>
      </c>
      <c r="G148" s="3">
        <f>$P$24+F148</f>
        <v>0.57762882229043111</v>
      </c>
      <c r="R148" s="14"/>
    </row>
    <row r="149" spans="1:18" x14ac:dyDescent="0.2">
      <c r="A149" s="14"/>
      <c r="C149" s="5">
        <f>D149/365+1</f>
        <v>13</v>
      </c>
      <c r="D149" s="7">
        <f>D148+((365*$G$9)-(SUM(G$17,J$17,M$17,P$17,D$25,G$25,J$25,M$25,P$25)))</f>
        <v>4380</v>
      </c>
      <c r="E149" s="4">
        <v>1</v>
      </c>
      <c r="F149" s="3">
        <f t="shared" si="1"/>
        <v>0.37889796665973774</v>
      </c>
      <c r="G149" s="3">
        <f>$D$16+F149</f>
        <v>0.57889796665973781</v>
      </c>
      <c r="R149" s="14"/>
    </row>
    <row r="150" spans="1:18" x14ac:dyDescent="0.2">
      <c r="A150" s="14"/>
      <c r="C150" s="5"/>
      <c r="D150" s="7">
        <f>D149+$G$17</f>
        <v>4380</v>
      </c>
      <c r="E150" s="4">
        <v>2</v>
      </c>
      <c r="F150" s="3">
        <f t="shared" si="1"/>
        <v>0.57889796665973781</v>
      </c>
      <c r="G150" s="3">
        <f>$G$16+F150</f>
        <v>0.57889796665973781</v>
      </c>
      <c r="R150" s="14"/>
    </row>
    <row r="151" spans="1:18" x14ac:dyDescent="0.2">
      <c r="A151" s="14"/>
      <c r="C151" s="5"/>
      <c r="D151" s="7">
        <f>D150+J$17</f>
        <v>4380</v>
      </c>
      <c r="E151" s="4">
        <v>3</v>
      </c>
      <c r="F151" s="3">
        <f t="shared" si="1"/>
        <v>0.57889796665973781</v>
      </c>
      <c r="G151" s="3">
        <f>$J$16+F151</f>
        <v>0.57889796665973781</v>
      </c>
      <c r="R151" s="14"/>
    </row>
    <row r="152" spans="1:18" x14ac:dyDescent="0.2">
      <c r="A152" s="14"/>
      <c r="C152" s="5"/>
      <c r="D152" s="7">
        <f>D151+M$17</f>
        <v>4380</v>
      </c>
      <c r="E152" s="4">
        <v>4</v>
      </c>
      <c r="F152" s="3">
        <f t="shared" si="1"/>
        <v>0.57889796665973781</v>
      </c>
      <c r="G152" s="3">
        <f>$M$16+F152</f>
        <v>0.57889796665973781</v>
      </c>
      <c r="R152" s="14"/>
    </row>
    <row r="153" spans="1:18" x14ac:dyDescent="0.2">
      <c r="A153" s="14"/>
      <c r="C153" s="5"/>
      <c r="D153" s="7">
        <f>D152+P$17</f>
        <v>4380</v>
      </c>
      <c r="E153" s="4">
        <v>5</v>
      </c>
      <c r="F153" s="3">
        <f t="shared" si="1"/>
        <v>0.57889796665973781</v>
      </c>
      <c r="G153" s="3">
        <f>$P$16+F153</f>
        <v>0.57889796665973781</v>
      </c>
      <c r="R153" s="14"/>
    </row>
    <row r="154" spans="1:18" x14ac:dyDescent="0.2">
      <c r="A154" s="14"/>
      <c r="C154" s="5"/>
      <c r="D154" s="7">
        <f>D153+D$25</f>
        <v>4380</v>
      </c>
      <c r="E154" s="4">
        <v>6</v>
      </c>
      <c r="F154" s="3">
        <f t="shared" si="1"/>
        <v>0.57889796665973781</v>
      </c>
      <c r="G154" s="3">
        <f>$D$24+F154</f>
        <v>0.57889796665973781</v>
      </c>
      <c r="R154" s="14"/>
    </row>
    <row r="155" spans="1:18" x14ac:dyDescent="0.2">
      <c r="A155" s="14"/>
      <c r="C155" s="5"/>
      <c r="D155" s="7">
        <f>D154+G$25</f>
        <v>4380</v>
      </c>
      <c r="E155" s="4">
        <v>7</v>
      </c>
      <c r="F155" s="3">
        <f t="shared" si="1"/>
        <v>0.57889796665973781</v>
      </c>
      <c r="G155" s="3">
        <f>$G$24+F155</f>
        <v>0.57889796665973781</v>
      </c>
      <c r="R155" s="14"/>
    </row>
    <row r="156" spans="1:18" x14ac:dyDescent="0.2">
      <c r="A156" s="14"/>
      <c r="C156" s="5"/>
      <c r="D156" s="7">
        <f>D155+J$25</f>
        <v>4380</v>
      </c>
      <c r="E156" s="4">
        <v>8</v>
      </c>
      <c r="F156" s="3">
        <f t="shared" si="1"/>
        <v>0.57889796665973781</v>
      </c>
      <c r="G156" s="3">
        <f>$J$24+F156</f>
        <v>0.57889796665973781</v>
      </c>
      <c r="R156" s="14"/>
    </row>
    <row r="157" spans="1:18" x14ac:dyDescent="0.2">
      <c r="A157" s="14"/>
      <c r="C157" s="5"/>
      <c r="D157" s="7">
        <f>D156+M$25</f>
        <v>4380</v>
      </c>
      <c r="E157" s="4">
        <v>9</v>
      </c>
      <c r="F157" s="3">
        <f t="shared" si="1"/>
        <v>0.57889796665973781</v>
      </c>
      <c r="G157" s="3">
        <f>$M$24+F157</f>
        <v>0.57889796665973781</v>
      </c>
      <c r="R157" s="14"/>
    </row>
    <row r="158" spans="1:18" x14ac:dyDescent="0.2">
      <c r="A158" s="14"/>
      <c r="C158" s="5"/>
      <c r="D158" s="7">
        <f>D157+P$25</f>
        <v>4380</v>
      </c>
      <c r="E158" s="4">
        <v>10</v>
      </c>
      <c r="F158" s="3">
        <f t="shared" ref="F158:F221" si="2">$G157*EXP(($D158-$D157)*(-LN(2)/$D$10))</f>
        <v>0.57889796665973781</v>
      </c>
      <c r="G158" s="3">
        <f>$P$24+F158</f>
        <v>0.57889796665973781</v>
      </c>
      <c r="R158" s="14"/>
    </row>
    <row r="159" spans="1:18" x14ac:dyDescent="0.2">
      <c r="A159" s="14"/>
      <c r="C159" s="5">
        <f>D159/365+1</f>
        <v>14</v>
      </c>
      <c r="D159" s="7">
        <f>D158+((365*$G$9)-(SUM(G$17,J$17,M$17,P$17,D$25,G$25,J$25,M$25,P$25)))</f>
        <v>4745</v>
      </c>
      <c r="E159" s="4">
        <v>1</v>
      </c>
      <c r="F159" s="3">
        <f t="shared" si="2"/>
        <v>0.37973046705163505</v>
      </c>
      <c r="G159" s="3">
        <f>$D$16+F159</f>
        <v>0.579730467051635</v>
      </c>
      <c r="R159" s="14"/>
    </row>
    <row r="160" spans="1:18" x14ac:dyDescent="0.2">
      <c r="A160" s="14"/>
      <c r="C160" s="5"/>
      <c r="D160" s="7">
        <f>D159+$G$17</f>
        <v>4745</v>
      </c>
      <c r="E160" s="4">
        <v>2</v>
      </c>
      <c r="F160" s="3">
        <f t="shared" si="2"/>
        <v>0.579730467051635</v>
      </c>
      <c r="G160" s="3">
        <f>$G$16+F160</f>
        <v>0.579730467051635</v>
      </c>
      <c r="R160" s="14"/>
    </row>
    <row r="161" spans="1:18" x14ac:dyDescent="0.2">
      <c r="A161" s="14"/>
      <c r="C161" s="5"/>
      <c r="D161" s="7">
        <f>D160+J$17</f>
        <v>4745</v>
      </c>
      <c r="E161" s="4">
        <v>3</v>
      </c>
      <c r="F161" s="3">
        <f t="shared" si="2"/>
        <v>0.579730467051635</v>
      </c>
      <c r="G161" s="3">
        <f>$J$16+F161</f>
        <v>0.579730467051635</v>
      </c>
      <c r="R161" s="14"/>
    </row>
    <row r="162" spans="1:18" x14ac:dyDescent="0.2">
      <c r="A162" s="14"/>
      <c r="C162" s="5"/>
      <c r="D162" s="7">
        <f>D161+M$17</f>
        <v>4745</v>
      </c>
      <c r="E162" s="4">
        <v>4</v>
      </c>
      <c r="F162" s="3">
        <f t="shared" si="2"/>
        <v>0.579730467051635</v>
      </c>
      <c r="G162" s="3">
        <f>$M$16+F162</f>
        <v>0.579730467051635</v>
      </c>
      <c r="R162" s="14"/>
    </row>
    <row r="163" spans="1:18" x14ac:dyDescent="0.2">
      <c r="A163" s="14"/>
      <c r="C163" s="5"/>
      <c r="D163" s="7">
        <f>D162+P$17</f>
        <v>4745</v>
      </c>
      <c r="E163" s="4">
        <v>5</v>
      </c>
      <c r="F163" s="3">
        <f t="shared" si="2"/>
        <v>0.579730467051635</v>
      </c>
      <c r="G163" s="3">
        <f>$P$16+F163</f>
        <v>0.579730467051635</v>
      </c>
      <c r="R163" s="14"/>
    </row>
    <row r="164" spans="1:18" x14ac:dyDescent="0.2">
      <c r="A164" s="14"/>
      <c r="C164" s="5"/>
      <c r="D164" s="7">
        <f>D163+D$25</f>
        <v>4745</v>
      </c>
      <c r="E164" s="4">
        <v>6</v>
      </c>
      <c r="F164" s="3">
        <f t="shared" si="2"/>
        <v>0.579730467051635</v>
      </c>
      <c r="G164" s="3">
        <f>$D$24+F164</f>
        <v>0.579730467051635</v>
      </c>
      <c r="R164" s="14"/>
    </row>
    <row r="165" spans="1:18" x14ac:dyDescent="0.2">
      <c r="A165" s="14"/>
      <c r="C165" s="5"/>
      <c r="D165" s="7">
        <f>D164+G$25</f>
        <v>4745</v>
      </c>
      <c r="E165" s="4">
        <v>7</v>
      </c>
      <c r="F165" s="3">
        <f t="shared" si="2"/>
        <v>0.579730467051635</v>
      </c>
      <c r="G165" s="3">
        <f>$G$24+F165</f>
        <v>0.579730467051635</v>
      </c>
      <c r="R165" s="14"/>
    </row>
    <row r="166" spans="1:18" x14ac:dyDescent="0.2">
      <c r="A166" s="14"/>
      <c r="C166" s="5"/>
      <c r="D166" s="7">
        <f>D165+J$25</f>
        <v>4745</v>
      </c>
      <c r="E166" s="4">
        <v>8</v>
      </c>
      <c r="F166" s="3">
        <f t="shared" si="2"/>
        <v>0.579730467051635</v>
      </c>
      <c r="G166" s="3">
        <f>$J$24+F166</f>
        <v>0.579730467051635</v>
      </c>
      <c r="R166" s="14"/>
    </row>
    <row r="167" spans="1:18" x14ac:dyDescent="0.2">
      <c r="A167" s="14"/>
      <c r="C167" s="5"/>
      <c r="D167" s="7">
        <f>D166+M$25</f>
        <v>4745</v>
      </c>
      <c r="E167" s="4">
        <v>9</v>
      </c>
      <c r="F167" s="3">
        <f t="shared" si="2"/>
        <v>0.579730467051635</v>
      </c>
      <c r="G167" s="3">
        <f>$M$24+F167</f>
        <v>0.579730467051635</v>
      </c>
      <c r="R167" s="14"/>
    </row>
    <row r="168" spans="1:18" x14ac:dyDescent="0.2">
      <c r="A168" s="14"/>
      <c r="C168" s="5"/>
      <c r="D168" s="7">
        <f>D167+P$25</f>
        <v>4745</v>
      </c>
      <c r="E168" s="4">
        <v>10</v>
      </c>
      <c r="F168" s="3">
        <f t="shared" si="2"/>
        <v>0.579730467051635</v>
      </c>
      <c r="G168" s="3">
        <f>$P$24+F168</f>
        <v>0.579730467051635</v>
      </c>
      <c r="R168" s="14"/>
    </row>
    <row r="169" spans="1:18" x14ac:dyDescent="0.2">
      <c r="A169" s="14"/>
      <c r="C169" s="5">
        <f>D169/365+1</f>
        <v>15</v>
      </c>
      <c r="D169" s="7">
        <f>D168+((365*$G$9)-(SUM(G$17,J$17,M$17,P$17,D$25,G$25,J$25,M$25,P$25)))</f>
        <v>5110</v>
      </c>
      <c r="E169" s="4">
        <v>1</v>
      </c>
      <c r="F169" s="3">
        <f t="shared" si="2"/>
        <v>0.38027654905717367</v>
      </c>
      <c r="G169" s="3">
        <f>$D$16+F169</f>
        <v>0.58027654905717374</v>
      </c>
      <c r="R169" s="14"/>
    </row>
    <row r="170" spans="1:18" x14ac:dyDescent="0.2">
      <c r="A170" s="14"/>
      <c r="C170" s="5"/>
      <c r="D170" s="7">
        <f>D169+$G$17</f>
        <v>5110</v>
      </c>
      <c r="E170" s="4">
        <v>2</v>
      </c>
      <c r="F170" s="3">
        <f t="shared" si="2"/>
        <v>0.58027654905717374</v>
      </c>
      <c r="G170" s="3">
        <f>$G$16+F170</f>
        <v>0.58027654905717374</v>
      </c>
      <c r="R170" s="14"/>
    </row>
    <row r="171" spans="1:18" x14ac:dyDescent="0.2">
      <c r="A171" s="14"/>
      <c r="C171" s="5"/>
      <c r="D171" s="7">
        <f>D170+J$17</f>
        <v>5110</v>
      </c>
      <c r="E171" s="4">
        <v>3</v>
      </c>
      <c r="F171" s="3">
        <f t="shared" si="2"/>
        <v>0.58027654905717374</v>
      </c>
      <c r="G171" s="3">
        <f>$J$16+F171</f>
        <v>0.58027654905717374</v>
      </c>
      <c r="R171" s="14"/>
    </row>
    <row r="172" spans="1:18" x14ac:dyDescent="0.2">
      <c r="A172" s="14"/>
      <c r="C172" s="5"/>
      <c r="D172" s="7">
        <f>D171+M$17</f>
        <v>5110</v>
      </c>
      <c r="E172" s="4">
        <v>4</v>
      </c>
      <c r="F172" s="3">
        <f t="shared" si="2"/>
        <v>0.58027654905717374</v>
      </c>
      <c r="G172" s="3">
        <f>$M$16+F172</f>
        <v>0.58027654905717374</v>
      </c>
      <c r="R172" s="14"/>
    </row>
    <row r="173" spans="1:18" x14ac:dyDescent="0.2">
      <c r="A173" s="14"/>
      <c r="C173" s="5"/>
      <c r="D173" s="7">
        <f>D172+P$17</f>
        <v>5110</v>
      </c>
      <c r="E173" s="4">
        <v>5</v>
      </c>
      <c r="F173" s="3">
        <f t="shared" si="2"/>
        <v>0.58027654905717374</v>
      </c>
      <c r="G173" s="3">
        <f>$P$16+F173</f>
        <v>0.58027654905717374</v>
      </c>
      <c r="R173" s="14"/>
    </row>
    <row r="174" spans="1:18" x14ac:dyDescent="0.2">
      <c r="A174" s="14"/>
      <c r="C174" s="5"/>
      <c r="D174" s="7">
        <f>D173+D$25</f>
        <v>5110</v>
      </c>
      <c r="E174" s="4">
        <v>6</v>
      </c>
      <c r="F174" s="3">
        <f t="shared" si="2"/>
        <v>0.58027654905717374</v>
      </c>
      <c r="G174" s="3">
        <f>$D$24+F174</f>
        <v>0.58027654905717374</v>
      </c>
      <c r="R174" s="14"/>
    </row>
    <row r="175" spans="1:18" x14ac:dyDescent="0.2">
      <c r="A175" s="14"/>
      <c r="C175" s="5"/>
      <c r="D175" s="7">
        <f>D174+G$25</f>
        <v>5110</v>
      </c>
      <c r="E175" s="4">
        <v>7</v>
      </c>
      <c r="F175" s="3">
        <f t="shared" si="2"/>
        <v>0.58027654905717374</v>
      </c>
      <c r="G175" s="3">
        <f>$G$24+F175</f>
        <v>0.58027654905717374</v>
      </c>
      <c r="R175" s="14"/>
    </row>
    <row r="176" spans="1:18" x14ac:dyDescent="0.2">
      <c r="A176" s="14"/>
      <c r="C176" s="5"/>
      <c r="D176" s="7">
        <f>D175+J$25</f>
        <v>5110</v>
      </c>
      <c r="E176" s="4">
        <v>8</v>
      </c>
      <c r="F176" s="3">
        <f t="shared" si="2"/>
        <v>0.58027654905717374</v>
      </c>
      <c r="G176" s="3">
        <f>$J$24+F176</f>
        <v>0.58027654905717374</v>
      </c>
      <c r="R176" s="14"/>
    </row>
    <row r="177" spans="1:18" x14ac:dyDescent="0.2">
      <c r="A177" s="14"/>
      <c r="C177" s="5"/>
      <c r="D177" s="7">
        <f>D176+M$25</f>
        <v>5110</v>
      </c>
      <c r="E177" s="4">
        <v>9</v>
      </c>
      <c r="F177" s="3">
        <f t="shared" si="2"/>
        <v>0.58027654905717374</v>
      </c>
      <c r="G177" s="3">
        <f>$M$24+F177</f>
        <v>0.58027654905717374</v>
      </c>
      <c r="R177" s="14"/>
    </row>
    <row r="178" spans="1:18" x14ac:dyDescent="0.2">
      <c r="A178" s="14"/>
      <c r="C178" s="5"/>
      <c r="D178" s="7">
        <f>D177+P$25</f>
        <v>5110</v>
      </c>
      <c r="E178" s="4">
        <v>10</v>
      </c>
      <c r="F178" s="3">
        <f t="shared" si="2"/>
        <v>0.58027654905717374</v>
      </c>
      <c r="G178" s="3">
        <f>$P$24+F178</f>
        <v>0.58027654905717374</v>
      </c>
      <c r="R178" s="14"/>
    </row>
    <row r="179" spans="1:18" x14ac:dyDescent="0.2">
      <c r="A179" s="14"/>
      <c r="C179" s="5">
        <f>D179/365+1</f>
        <v>16</v>
      </c>
      <c r="D179" s="7">
        <f>D178+((365*$G$9)-(SUM(G$17,J$17,M$17,P$17,D$25,G$25,J$25,M$25,P$25)))</f>
        <v>5475</v>
      </c>
      <c r="E179" s="4">
        <v>1</v>
      </c>
      <c r="F179" s="3">
        <f t="shared" si="2"/>
        <v>0.38063475376155054</v>
      </c>
      <c r="G179" s="3">
        <f>$D$16+F179</f>
        <v>0.5806347537615506</v>
      </c>
      <c r="R179" s="14"/>
    </row>
    <row r="180" spans="1:18" x14ac:dyDescent="0.2">
      <c r="A180" s="14"/>
      <c r="C180" s="5"/>
      <c r="D180" s="7">
        <f>D179+$G$17</f>
        <v>5475</v>
      </c>
      <c r="E180" s="4">
        <v>2</v>
      </c>
      <c r="F180" s="3">
        <f t="shared" si="2"/>
        <v>0.5806347537615506</v>
      </c>
      <c r="G180" s="3">
        <f>$G$16+F180</f>
        <v>0.5806347537615506</v>
      </c>
      <c r="R180" s="14"/>
    </row>
    <row r="181" spans="1:18" x14ac:dyDescent="0.2">
      <c r="A181" s="14"/>
      <c r="C181" s="5"/>
      <c r="D181" s="7">
        <f>D180+J$17</f>
        <v>5475</v>
      </c>
      <c r="E181" s="4">
        <v>3</v>
      </c>
      <c r="F181" s="3">
        <f t="shared" si="2"/>
        <v>0.5806347537615506</v>
      </c>
      <c r="G181" s="3">
        <f>$J$16+F181</f>
        <v>0.5806347537615506</v>
      </c>
      <c r="R181" s="14"/>
    </row>
    <row r="182" spans="1:18" x14ac:dyDescent="0.2">
      <c r="A182" s="14"/>
      <c r="C182" s="5"/>
      <c r="D182" s="7">
        <f>D181+M$17</f>
        <v>5475</v>
      </c>
      <c r="E182" s="4">
        <v>4</v>
      </c>
      <c r="F182" s="3">
        <f t="shared" si="2"/>
        <v>0.5806347537615506</v>
      </c>
      <c r="G182" s="3">
        <f>$M$16+F182</f>
        <v>0.5806347537615506</v>
      </c>
      <c r="R182" s="14"/>
    </row>
    <row r="183" spans="1:18" x14ac:dyDescent="0.2">
      <c r="A183" s="14"/>
      <c r="C183" s="5"/>
      <c r="D183" s="7">
        <f>D182+P$17</f>
        <v>5475</v>
      </c>
      <c r="E183" s="4">
        <v>5</v>
      </c>
      <c r="F183" s="3">
        <f t="shared" si="2"/>
        <v>0.5806347537615506</v>
      </c>
      <c r="G183" s="3">
        <f>$P$16+F183</f>
        <v>0.5806347537615506</v>
      </c>
      <c r="R183" s="14"/>
    </row>
    <row r="184" spans="1:18" x14ac:dyDescent="0.2">
      <c r="A184" s="14"/>
      <c r="C184" s="5"/>
      <c r="D184" s="7">
        <f>D183+D$25</f>
        <v>5475</v>
      </c>
      <c r="E184" s="4">
        <v>6</v>
      </c>
      <c r="F184" s="3">
        <f t="shared" si="2"/>
        <v>0.5806347537615506</v>
      </c>
      <c r="G184" s="3">
        <f>$D$24+F184</f>
        <v>0.5806347537615506</v>
      </c>
      <c r="R184" s="14"/>
    </row>
    <row r="185" spans="1:18" x14ac:dyDescent="0.2">
      <c r="A185" s="14"/>
      <c r="C185" s="5"/>
      <c r="D185" s="7">
        <f>D184+G$25</f>
        <v>5475</v>
      </c>
      <c r="E185" s="4">
        <v>7</v>
      </c>
      <c r="F185" s="3">
        <f t="shared" si="2"/>
        <v>0.5806347537615506</v>
      </c>
      <c r="G185" s="3">
        <f>$G$24+F185</f>
        <v>0.5806347537615506</v>
      </c>
      <c r="R185" s="14"/>
    </row>
    <row r="186" spans="1:18" x14ac:dyDescent="0.2">
      <c r="A186" s="14"/>
      <c r="C186" s="5"/>
      <c r="D186" s="7">
        <f>D185+J$25</f>
        <v>5475</v>
      </c>
      <c r="E186" s="4">
        <v>8</v>
      </c>
      <c r="F186" s="3">
        <f t="shared" si="2"/>
        <v>0.5806347537615506</v>
      </c>
      <c r="G186" s="3">
        <f>$J$24+F186</f>
        <v>0.5806347537615506</v>
      </c>
      <c r="R186" s="14"/>
    </row>
    <row r="187" spans="1:18" x14ac:dyDescent="0.2">
      <c r="A187" s="14"/>
      <c r="C187" s="5"/>
      <c r="D187" s="7">
        <f>D186+M$25</f>
        <v>5475</v>
      </c>
      <c r="E187" s="4">
        <v>9</v>
      </c>
      <c r="F187" s="3">
        <f t="shared" si="2"/>
        <v>0.5806347537615506</v>
      </c>
      <c r="G187" s="3">
        <f>$M$24+F187</f>
        <v>0.5806347537615506</v>
      </c>
      <c r="R187" s="14"/>
    </row>
    <row r="188" spans="1:18" x14ac:dyDescent="0.2">
      <c r="A188" s="14"/>
      <c r="C188" s="5"/>
      <c r="D188" s="7">
        <f>D187+P$25</f>
        <v>5475</v>
      </c>
      <c r="E188" s="4">
        <v>10</v>
      </c>
      <c r="F188" s="3">
        <f t="shared" si="2"/>
        <v>0.5806347537615506</v>
      </c>
      <c r="G188" s="3">
        <f>$P$24+F188</f>
        <v>0.5806347537615506</v>
      </c>
      <c r="R188" s="14"/>
    </row>
    <row r="189" spans="1:18" x14ac:dyDescent="0.2">
      <c r="A189" s="14"/>
      <c r="C189" s="5">
        <f>D189/365+1</f>
        <v>17</v>
      </c>
      <c r="D189" s="7">
        <f>D188+((365*$G$9)-(SUM(G$17,J$17,M$17,P$17,D$25,G$25,J$25,M$25,P$25)))</f>
        <v>5840</v>
      </c>
      <c r="E189" s="4">
        <v>1</v>
      </c>
      <c r="F189" s="3">
        <f t="shared" si="2"/>
        <v>0.38086971958891036</v>
      </c>
      <c r="G189" s="3">
        <f>$D$16+F189</f>
        <v>0.58086971958891032</v>
      </c>
      <c r="R189" s="14"/>
    </row>
    <row r="190" spans="1:18" x14ac:dyDescent="0.2">
      <c r="A190" s="14"/>
      <c r="C190" s="5"/>
      <c r="D190" s="7">
        <f>D189+$G$17</f>
        <v>5840</v>
      </c>
      <c r="E190" s="4">
        <v>2</v>
      </c>
      <c r="F190" s="3">
        <f t="shared" si="2"/>
        <v>0.58086971958891032</v>
      </c>
      <c r="G190" s="3">
        <f>$G$16+F190</f>
        <v>0.58086971958891032</v>
      </c>
      <c r="R190" s="14"/>
    </row>
    <row r="191" spans="1:18" x14ac:dyDescent="0.2">
      <c r="A191" s="14"/>
      <c r="C191" s="5"/>
      <c r="D191" s="7">
        <f>D190+J$17</f>
        <v>5840</v>
      </c>
      <c r="E191" s="4">
        <v>3</v>
      </c>
      <c r="F191" s="3">
        <f t="shared" si="2"/>
        <v>0.58086971958891032</v>
      </c>
      <c r="G191" s="3">
        <f>$J$16+F191</f>
        <v>0.58086971958891032</v>
      </c>
      <c r="R191" s="14"/>
    </row>
    <row r="192" spans="1:18" x14ac:dyDescent="0.2">
      <c r="A192" s="14"/>
      <c r="C192" s="5"/>
      <c r="D192" s="7">
        <f>D191+M$17</f>
        <v>5840</v>
      </c>
      <c r="E192" s="4">
        <v>4</v>
      </c>
      <c r="F192" s="3">
        <f t="shared" si="2"/>
        <v>0.58086971958891032</v>
      </c>
      <c r="G192" s="3">
        <f>$M$16+F192</f>
        <v>0.58086971958891032</v>
      </c>
      <c r="R192" s="14"/>
    </row>
    <row r="193" spans="1:18" x14ac:dyDescent="0.2">
      <c r="A193" s="14"/>
      <c r="C193" s="5"/>
      <c r="D193" s="7">
        <f>D192+P$17</f>
        <v>5840</v>
      </c>
      <c r="E193" s="4">
        <v>5</v>
      </c>
      <c r="F193" s="3">
        <f t="shared" si="2"/>
        <v>0.58086971958891032</v>
      </c>
      <c r="G193" s="3">
        <f>$P$16+F193</f>
        <v>0.58086971958891032</v>
      </c>
      <c r="R193" s="14"/>
    </row>
    <row r="194" spans="1:18" x14ac:dyDescent="0.2">
      <c r="A194" s="14"/>
      <c r="C194" s="5"/>
      <c r="D194" s="7">
        <f>D193+D$25</f>
        <v>5840</v>
      </c>
      <c r="E194" s="4">
        <v>6</v>
      </c>
      <c r="F194" s="3">
        <f t="shared" si="2"/>
        <v>0.58086971958891032</v>
      </c>
      <c r="G194" s="3">
        <f>$D$24+F194</f>
        <v>0.58086971958891032</v>
      </c>
      <c r="R194" s="14"/>
    </row>
    <row r="195" spans="1:18" x14ac:dyDescent="0.2">
      <c r="A195" s="14"/>
      <c r="C195" s="5"/>
      <c r="D195" s="7">
        <f>D194+G$25</f>
        <v>5840</v>
      </c>
      <c r="E195" s="4">
        <v>7</v>
      </c>
      <c r="F195" s="3">
        <f t="shared" si="2"/>
        <v>0.58086971958891032</v>
      </c>
      <c r="G195" s="3">
        <f>$G$24+F195</f>
        <v>0.58086971958891032</v>
      </c>
      <c r="R195" s="14"/>
    </row>
    <row r="196" spans="1:18" x14ac:dyDescent="0.2">
      <c r="A196" s="14"/>
      <c r="C196" s="5"/>
      <c r="D196" s="7">
        <f>D195+J$25</f>
        <v>5840</v>
      </c>
      <c r="E196" s="4">
        <v>8</v>
      </c>
      <c r="F196" s="3">
        <f t="shared" si="2"/>
        <v>0.58086971958891032</v>
      </c>
      <c r="G196" s="3">
        <f>$J$24+F196</f>
        <v>0.58086971958891032</v>
      </c>
      <c r="R196" s="14"/>
    </row>
    <row r="197" spans="1:18" x14ac:dyDescent="0.2">
      <c r="A197" s="14"/>
      <c r="C197" s="5"/>
      <c r="D197" s="7">
        <f>D196+M$25</f>
        <v>5840</v>
      </c>
      <c r="E197" s="4">
        <v>9</v>
      </c>
      <c r="F197" s="3">
        <f t="shared" si="2"/>
        <v>0.58086971958891032</v>
      </c>
      <c r="G197" s="3">
        <f>$M$24+F197</f>
        <v>0.58086971958891032</v>
      </c>
      <c r="R197" s="14"/>
    </row>
    <row r="198" spans="1:18" x14ac:dyDescent="0.2">
      <c r="A198" s="14"/>
      <c r="C198" s="5"/>
      <c r="D198" s="7">
        <f>D197+P$25</f>
        <v>5840</v>
      </c>
      <c r="E198" s="4">
        <v>10</v>
      </c>
      <c r="F198" s="3">
        <f t="shared" si="2"/>
        <v>0.58086971958891032</v>
      </c>
      <c r="G198" s="3">
        <f>$P$24+F198</f>
        <v>0.58086971958891032</v>
      </c>
      <c r="R198" s="14"/>
    </row>
    <row r="199" spans="1:18" x14ac:dyDescent="0.2">
      <c r="A199" s="14"/>
      <c r="C199" s="5">
        <f>D199/365+1</f>
        <v>18</v>
      </c>
      <c r="D199" s="7">
        <f>D198+((365*$G$9)-(SUM(G$17,J$17,M$17,P$17,D$25,G$25,J$25,M$25,P$25)))</f>
        <v>6205</v>
      </c>
      <c r="E199" s="4">
        <v>1</v>
      </c>
      <c r="F199" s="3">
        <f t="shared" si="2"/>
        <v>0.38102384637549985</v>
      </c>
      <c r="G199" s="3">
        <f>$D$16+F199</f>
        <v>0.58102384637549986</v>
      </c>
      <c r="R199" s="14"/>
    </row>
    <row r="200" spans="1:18" x14ac:dyDescent="0.2">
      <c r="A200" s="14"/>
      <c r="C200" s="5"/>
      <c r="D200" s="7">
        <f>D199+$G$17</f>
        <v>6205</v>
      </c>
      <c r="E200" s="4">
        <v>2</v>
      </c>
      <c r="F200" s="3">
        <f t="shared" si="2"/>
        <v>0.58102384637549986</v>
      </c>
      <c r="G200" s="3">
        <f>$G$16+F200</f>
        <v>0.58102384637549986</v>
      </c>
      <c r="R200" s="14"/>
    </row>
    <row r="201" spans="1:18" x14ac:dyDescent="0.2">
      <c r="A201" s="14"/>
      <c r="C201" s="5"/>
      <c r="D201" s="7">
        <f>D200+J$17</f>
        <v>6205</v>
      </c>
      <c r="E201" s="4">
        <v>3</v>
      </c>
      <c r="F201" s="3">
        <f t="shared" si="2"/>
        <v>0.58102384637549986</v>
      </c>
      <c r="G201" s="3">
        <f>$J$16+F201</f>
        <v>0.58102384637549986</v>
      </c>
      <c r="R201" s="14"/>
    </row>
    <row r="202" spans="1:18" x14ac:dyDescent="0.2">
      <c r="A202" s="14"/>
      <c r="C202" s="5"/>
      <c r="D202" s="7">
        <f>D201+M$17</f>
        <v>6205</v>
      </c>
      <c r="E202" s="4">
        <v>4</v>
      </c>
      <c r="F202" s="3">
        <f t="shared" si="2"/>
        <v>0.58102384637549986</v>
      </c>
      <c r="G202" s="3">
        <f>$M$16+F202</f>
        <v>0.58102384637549986</v>
      </c>
      <c r="R202" s="14"/>
    </row>
    <row r="203" spans="1:18" x14ac:dyDescent="0.2">
      <c r="A203" s="14"/>
      <c r="C203" s="5"/>
      <c r="D203" s="7">
        <f>D202+P$17</f>
        <v>6205</v>
      </c>
      <c r="E203" s="4">
        <v>5</v>
      </c>
      <c r="F203" s="3">
        <f t="shared" si="2"/>
        <v>0.58102384637549986</v>
      </c>
      <c r="G203" s="3">
        <f>$P$16+F203</f>
        <v>0.58102384637549986</v>
      </c>
      <c r="R203" s="14"/>
    </row>
    <row r="204" spans="1:18" x14ac:dyDescent="0.2">
      <c r="A204" s="14"/>
      <c r="C204" s="5"/>
      <c r="D204" s="7">
        <f>D203+D$25</f>
        <v>6205</v>
      </c>
      <c r="E204" s="4">
        <v>6</v>
      </c>
      <c r="F204" s="3">
        <f t="shared" si="2"/>
        <v>0.58102384637549986</v>
      </c>
      <c r="G204" s="3">
        <f>$D$24+F204</f>
        <v>0.58102384637549986</v>
      </c>
      <c r="R204" s="14"/>
    </row>
    <row r="205" spans="1:18" x14ac:dyDescent="0.2">
      <c r="A205" s="14"/>
      <c r="C205" s="5"/>
      <c r="D205" s="7">
        <f>D204+G$25</f>
        <v>6205</v>
      </c>
      <c r="E205" s="4">
        <v>7</v>
      </c>
      <c r="F205" s="3">
        <f t="shared" si="2"/>
        <v>0.58102384637549986</v>
      </c>
      <c r="G205" s="3">
        <f>$G$24+F205</f>
        <v>0.58102384637549986</v>
      </c>
      <c r="R205" s="14"/>
    </row>
    <row r="206" spans="1:18" x14ac:dyDescent="0.2">
      <c r="A206" s="14"/>
      <c r="C206" s="5"/>
      <c r="D206" s="7">
        <f>D205+J$25</f>
        <v>6205</v>
      </c>
      <c r="E206" s="4">
        <v>8</v>
      </c>
      <c r="F206" s="3">
        <f t="shared" si="2"/>
        <v>0.58102384637549986</v>
      </c>
      <c r="G206" s="3">
        <f>$J$24+F206</f>
        <v>0.58102384637549986</v>
      </c>
      <c r="R206" s="14"/>
    </row>
    <row r="207" spans="1:18" x14ac:dyDescent="0.2">
      <c r="A207" s="14"/>
      <c r="C207" s="5"/>
      <c r="D207" s="7">
        <f>D206+M$25</f>
        <v>6205</v>
      </c>
      <c r="E207" s="4">
        <v>9</v>
      </c>
      <c r="F207" s="3">
        <f t="shared" si="2"/>
        <v>0.58102384637549986</v>
      </c>
      <c r="G207" s="3">
        <f>$M$24+F207</f>
        <v>0.58102384637549986</v>
      </c>
      <c r="R207" s="14"/>
    </row>
    <row r="208" spans="1:18" x14ac:dyDescent="0.2">
      <c r="A208" s="14"/>
      <c r="C208" s="5"/>
      <c r="D208" s="7">
        <f>D207+P$25</f>
        <v>6205</v>
      </c>
      <c r="E208" s="4">
        <v>10</v>
      </c>
      <c r="F208" s="3">
        <f t="shared" si="2"/>
        <v>0.58102384637549986</v>
      </c>
      <c r="G208" s="3">
        <f>$P$24+F208</f>
        <v>0.58102384637549986</v>
      </c>
      <c r="R208" s="14"/>
    </row>
    <row r="209" spans="1:18" x14ac:dyDescent="0.2">
      <c r="A209" s="14"/>
      <c r="C209" s="5">
        <f>D209/365+1</f>
        <v>19</v>
      </c>
      <c r="D209" s="7">
        <f>D208+((365*$G$9)-(SUM(G$17,J$17,M$17,P$17,D$25,G$25,J$25,M$25,P$25)))</f>
        <v>6570</v>
      </c>
      <c r="E209" s="4">
        <v>1</v>
      </c>
      <c r="F209" s="3">
        <f t="shared" si="2"/>
        <v>0.38112494646571871</v>
      </c>
      <c r="G209" s="3">
        <f>$D$16+F209</f>
        <v>0.58112494646571866</v>
      </c>
      <c r="R209" s="14"/>
    </row>
    <row r="210" spans="1:18" x14ac:dyDescent="0.2">
      <c r="A210" s="14"/>
      <c r="C210" s="5"/>
      <c r="D210" s="7">
        <f>D209+$G$17</f>
        <v>6570</v>
      </c>
      <c r="E210" s="4">
        <v>2</v>
      </c>
      <c r="F210" s="3">
        <f t="shared" si="2"/>
        <v>0.58112494646571866</v>
      </c>
      <c r="G210" s="3">
        <f>$G$16+F210</f>
        <v>0.58112494646571866</v>
      </c>
      <c r="R210" s="14"/>
    </row>
    <row r="211" spans="1:18" x14ac:dyDescent="0.2">
      <c r="A211" s="14"/>
      <c r="C211" s="5"/>
      <c r="D211" s="7">
        <f>D210+J$17</f>
        <v>6570</v>
      </c>
      <c r="E211" s="4">
        <v>3</v>
      </c>
      <c r="F211" s="3">
        <f t="shared" si="2"/>
        <v>0.58112494646571866</v>
      </c>
      <c r="G211" s="3">
        <f>$J$16+F211</f>
        <v>0.58112494646571866</v>
      </c>
      <c r="R211" s="14"/>
    </row>
    <row r="212" spans="1:18" x14ac:dyDescent="0.2">
      <c r="A212" s="14"/>
      <c r="C212" s="5"/>
      <c r="D212" s="7">
        <f>D211+M$17</f>
        <v>6570</v>
      </c>
      <c r="E212" s="4">
        <v>4</v>
      </c>
      <c r="F212" s="3">
        <f t="shared" si="2"/>
        <v>0.58112494646571866</v>
      </c>
      <c r="G212" s="3">
        <f>$M$16+F212</f>
        <v>0.58112494646571866</v>
      </c>
      <c r="R212" s="14"/>
    </row>
    <row r="213" spans="1:18" x14ac:dyDescent="0.2">
      <c r="A213" s="14"/>
      <c r="C213" s="5"/>
      <c r="D213" s="7">
        <f>D212+P$17</f>
        <v>6570</v>
      </c>
      <c r="E213" s="4">
        <v>5</v>
      </c>
      <c r="F213" s="3">
        <f t="shared" si="2"/>
        <v>0.58112494646571866</v>
      </c>
      <c r="G213" s="3">
        <f>$P$16+F213</f>
        <v>0.58112494646571866</v>
      </c>
      <c r="R213" s="14"/>
    </row>
    <row r="214" spans="1:18" x14ac:dyDescent="0.2">
      <c r="A214" s="14"/>
      <c r="C214" s="5"/>
      <c r="D214" s="7">
        <f>D213+D$25</f>
        <v>6570</v>
      </c>
      <c r="E214" s="4">
        <v>6</v>
      </c>
      <c r="F214" s="3">
        <f t="shared" si="2"/>
        <v>0.58112494646571866</v>
      </c>
      <c r="G214" s="3">
        <f>$D$24+F214</f>
        <v>0.58112494646571866</v>
      </c>
      <c r="R214" s="14"/>
    </row>
    <row r="215" spans="1:18" x14ac:dyDescent="0.2">
      <c r="A215" s="14"/>
      <c r="C215" s="5"/>
      <c r="D215" s="7">
        <f>D214+G$25</f>
        <v>6570</v>
      </c>
      <c r="E215" s="4">
        <v>7</v>
      </c>
      <c r="F215" s="3">
        <f t="shared" si="2"/>
        <v>0.58112494646571866</v>
      </c>
      <c r="G215" s="3">
        <f>$G$24+F215</f>
        <v>0.58112494646571866</v>
      </c>
      <c r="R215" s="14"/>
    </row>
    <row r="216" spans="1:18" x14ac:dyDescent="0.2">
      <c r="A216" s="14"/>
      <c r="C216" s="5"/>
      <c r="D216" s="7">
        <f>D215+J$25</f>
        <v>6570</v>
      </c>
      <c r="E216" s="4">
        <v>8</v>
      </c>
      <c r="F216" s="3">
        <f t="shared" si="2"/>
        <v>0.58112494646571866</v>
      </c>
      <c r="G216" s="3">
        <f>$J$24+F216</f>
        <v>0.58112494646571866</v>
      </c>
      <c r="R216" s="14"/>
    </row>
    <row r="217" spans="1:18" x14ac:dyDescent="0.2">
      <c r="A217" s="14"/>
      <c r="C217" s="5"/>
      <c r="D217" s="7">
        <f>D216+M$25</f>
        <v>6570</v>
      </c>
      <c r="E217" s="4">
        <v>9</v>
      </c>
      <c r="F217" s="3">
        <f t="shared" si="2"/>
        <v>0.58112494646571866</v>
      </c>
      <c r="G217" s="3">
        <f>$M$24+F217</f>
        <v>0.58112494646571866</v>
      </c>
      <c r="R217" s="14"/>
    </row>
    <row r="218" spans="1:18" x14ac:dyDescent="0.2">
      <c r="A218" s="14"/>
      <c r="C218" s="5"/>
      <c r="D218" s="7">
        <f>D217+P$25</f>
        <v>6570</v>
      </c>
      <c r="E218" s="4">
        <v>10</v>
      </c>
      <c r="F218" s="3">
        <f t="shared" si="2"/>
        <v>0.58112494646571866</v>
      </c>
      <c r="G218" s="3">
        <f>$P$24+F218</f>
        <v>0.58112494646571866</v>
      </c>
      <c r="R218" s="14"/>
    </row>
    <row r="219" spans="1:18" x14ac:dyDescent="0.2">
      <c r="A219" s="14"/>
      <c r="C219" s="5">
        <f>D219/365+1</f>
        <v>20</v>
      </c>
      <c r="D219" s="7">
        <f>D218+((365*$G$9)-(SUM(G$17,J$17,M$17,P$17,D$25,G$25,J$25,M$25,P$25)))</f>
        <v>6935</v>
      </c>
      <c r="E219" s="4">
        <v>1</v>
      </c>
      <c r="F219" s="3">
        <f t="shared" si="2"/>
        <v>0.38119126347957744</v>
      </c>
      <c r="G219" s="3">
        <f>$D$16+F219</f>
        <v>0.5811912634795775</v>
      </c>
      <c r="R219" s="14"/>
    </row>
    <row r="220" spans="1:18" x14ac:dyDescent="0.2">
      <c r="A220" s="14"/>
      <c r="C220" s="5"/>
      <c r="D220" s="7">
        <f>D219+$G$17</f>
        <v>6935</v>
      </c>
      <c r="E220" s="4">
        <v>2</v>
      </c>
      <c r="F220" s="3">
        <f t="shared" si="2"/>
        <v>0.5811912634795775</v>
      </c>
      <c r="G220" s="3">
        <f>$G$16+F220</f>
        <v>0.5811912634795775</v>
      </c>
      <c r="R220" s="14"/>
    </row>
    <row r="221" spans="1:18" x14ac:dyDescent="0.2">
      <c r="A221" s="14"/>
      <c r="C221" s="5"/>
      <c r="D221" s="7">
        <f>D220+J$17</f>
        <v>6935</v>
      </c>
      <c r="E221" s="4">
        <v>3</v>
      </c>
      <c r="F221" s="3">
        <f t="shared" si="2"/>
        <v>0.5811912634795775</v>
      </c>
      <c r="G221" s="3">
        <f>$J$16+F221</f>
        <v>0.5811912634795775</v>
      </c>
      <c r="R221" s="14"/>
    </row>
    <row r="222" spans="1:18" x14ac:dyDescent="0.2">
      <c r="A222" s="14"/>
      <c r="C222" s="5"/>
      <c r="D222" s="7">
        <f>D221+M$17</f>
        <v>6935</v>
      </c>
      <c r="E222" s="4">
        <v>4</v>
      </c>
      <c r="F222" s="3">
        <f t="shared" ref="F222:F285" si="3">$G221*EXP(($D222-$D221)*(-LN(2)/$D$10))</f>
        <v>0.5811912634795775</v>
      </c>
      <c r="G222" s="3">
        <f>$M$16+F222</f>
        <v>0.5811912634795775</v>
      </c>
      <c r="R222" s="14"/>
    </row>
    <row r="223" spans="1:18" x14ac:dyDescent="0.2">
      <c r="A223" s="14"/>
      <c r="C223" s="5"/>
      <c r="D223" s="7">
        <f>D222+P$17</f>
        <v>6935</v>
      </c>
      <c r="E223" s="4">
        <v>5</v>
      </c>
      <c r="F223" s="3">
        <f t="shared" si="3"/>
        <v>0.5811912634795775</v>
      </c>
      <c r="G223" s="3">
        <f>$P$16+F223</f>
        <v>0.5811912634795775</v>
      </c>
      <c r="R223" s="14"/>
    </row>
    <row r="224" spans="1:18" x14ac:dyDescent="0.2">
      <c r="A224" s="14"/>
      <c r="C224" s="5"/>
      <c r="D224" s="7">
        <f>D223+D$25</f>
        <v>6935</v>
      </c>
      <c r="E224" s="4">
        <v>6</v>
      </c>
      <c r="F224" s="3">
        <f t="shared" si="3"/>
        <v>0.5811912634795775</v>
      </c>
      <c r="G224" s="3">
        <f>$D$24+F224</f>
        <v>0.5811912634795775</v>
      </c>
      <c r="R224" s="14"/>
    </row>
    <row r="225" spans="1:18" x14ac:dyDescent="0.2">
      <c r="A225" s="14"/>
      <c r="C225" s="5"/>
      <c r="D225" s="7">
        <f>D224+G$25</f>
        <v>6935</v>
      </c>
      <c r="E225" s="4">
        <v>7</v>
      </c>
      <c r="F225" s="3">
        <f t="shared" si="3"/>
        <v>0.5811912634795775</v>
      </c>
      <c r="G225" s="3">
        <f>$G$24+F225</f>
        <v>0.5811912634795775</v>
      </c>
      <c r="R225" s="14"/>
    </row>
    <row r="226" spans="1:18" x14ac:dyDescent="0.2">
      <c r="A226" s="14"/>
      <c r="C226" s="5"/>
      <c r="D226" s="7">
        <f>D225+J$25</f>
        <v>6935</v>
      </c>
      <c r="E226" s="4">
        <v>8</v>
      </c>
      <c r="F226" s="3">
        <f t="shared" si="3"/>
        <v>0.5811912634795775</v>
      </c>
      <c r="G226" s="3">
        <f>$J$24+F226</f>
        <v>0.5811912634795775</v>
      </c>
      <c r="R226" s="14"/>
    </row>
    <row r="227" spans="1:18" x14ac:dyDescent="0.2">
      <c r="A227" s="14"/>
      <c r="C227" s="5"/>
      <c r="D227" s="7">
        <f>D226+M$25</f>
        <v>6935</v>
      </c>
      <c r="E227" s="4">
        <v>9</v>
      </c>
      <c r="F227" s="3">
        <f t="shared" si="3"/>
        <v>0.5811912634795775</v>
      </c>
      <c r="G227" s="3">
        <f>$M$24+F227</f>
        <v>0.5811912634795775</v>
      </c>
      <c r="R227" s="14"/>
    </row>
    <row r="228" spans="1:18" x14ac:dyDescent="0.2">
      <c r="A228" s="14"/>
      <c r="C228" s="5"/>
      <c r="D228" s="7">
        <f>D227+P$25</f>
        <v>6935</v>
      </c>
      <c r="E228" s="4">
        <v>10</v>
      </c>
      <c r="F228" s="3">
        <f t="shared" si="3"/>
        <v>0.5811912634795775</v>
      </c>
      <c r="G228" s="3">
        <f>$P$24+F228</f>
        <v>0.5811912634795775</v>
      </c>
      <c r="R228" s="14"/>
    </row>
    <row r="229" spans="1:18" x14ac:dyDescent="0.2">
      <c r="A229" s="14"/>
      <c r="C229" s="5">
        <f>D229/365+1</f>
        <v>21</v>
      </c>
      <c r="D229" s="7">
        <f>D228+((365*$G$9)-(SUM(G$17,J$17,M$17,P$17,D$25,G$25,J$25,M$25,P$25)))</f>
        <v>7300</v>
      </c>
      <c r="E229" s="4">
        <v>1</v>
      </c>
      <c r="F229" s="3">
        <f t="shared" si="3"/>
        <v>0.3812347643935492</v>
      </c>
      <c r="G229" s="3">
        <f>$D$16+F229</f>
        <v>0.58123476439354915</v>
      </c>
      <c r="R229" s="14"/>
    </row>
    <row r="230" spans="1:18" x14ac:dyDescent="0.2">
      <c r="A230" s="14"/>
      <c r="C230" s="5"/>
      <c r="D230" s="7">
        <f>D229+$G$17</f>
        <v>7300</v>
      </c>
      <c r="E230" s="4">
        <v>2</v>
      </c>
      <c r="F230" s="3">
        <f t="shared" si="3"/>
        <v>0.58123476439354915</v>
      </c>
      <c r="G230" s="3">
        <f>$G$16+F230</f>
        <v>0.58123476439354915</v>
      </c>
      <c r="R230" s="14"/>
    </row>
    <row r="231" spans="1:18" x14ac:dyDescent="0.2">
      <c r="A231" s="14"/>
      <c r="C231" s="5"/>
      <c r="D231" s="7">
        <f>D230+J$17</f>
        <v>7300</v>
      </c>
      <c r="E231" s="4">
        <v>3</v>
      </c>
      <c r="F231" s="3">
        <f t="shared" si="3"/>
        <v>0.58123476439354915</v>
      </c>
      <c r="G231" s="3">
        <f>$J$16+F231</f>
        <v>0.58123476439354915</v>
      </c>
      <c r="R231" s="14"/>
    </row>
    <row r="232" spans="1:18" x14ac:dyDescent="0.2">
      <c r="A232" s="14"/>
      <c r="C232" s="5"/>
      <c r="D232" s="7">
        <f>D231+M$17</f>
        <v>7300</v>
      </c>
      <c r="E232" s="4">
        <v>4</v>
      </c>
      <c r="F232" s="3">
        <f t="shared" si="3"/>
        <v>0.58123476439354915</v>
      </c>
      <c r="G232" s="3">
        <f>$M$16+F232</f>
        <v>0.58123476439354915</v>
      </c>
      <c r="R232" s="14"/>
    </row>
    <row r="233" spans="1:18" x14ac:dyDescent="0.2">
      <c r="A233" s="14"/>
      <c r="C233" s="5"/>
      <c r="D233" s="7">
        <f>D232+P$17</f>
        <v>7300</v>
      </c>
      <c r="E233" s="4">
        <v>5</v>
      </c>
      <c r="F233" s="3">
        <f t="shared" si="3"/>
        <v>0.58123476439354915</v>
      </c>
      <c r="G233" s="3">
        <f>$P$16+F233</f>
        <v>0.58123476439354915</v>
      </c>
      <c r="R233" s="14"/>
    </row>
    <row r="234" spans="1:18" x14ac:dyDescent="0.2">
      <c r="A234" s="14"/>
      <c r="C234" s="5"/>
      <c r="D234" s="7">
        <f>D233+D$25</f>
        <v>7300</v>
      </c>
      <c r="E234" s="4">
        <v>6</v>
      </c>
      <c r="F234" s="3">
        <f t="shared" si="3"/>
        <v>0.58123476439354915</v>
      </c>
      <c r="G234" s="3">
        <f>$D$24+F234</f>
        <v>0.58123476439354915</v>
      </c>
      <c r="R234" s="14"/>
    </row>
    <row r="235" spans="1:18" x14ac:dyDescent="0.2">
      <c r="A235" s="14"/>
      <c r="C235" s="5"/>
      <c r="D235" s="7">
        <f>D234+G$25</f>
        <v>7300</v>
      </c>
      <c r="E235" s="4">
        <v>7</v>
      </c>
      <c r="F235" s="3">
        <f t="shared" si="3"/>
        <v>0.58123476439354915</v>
      </c>
      <c r="G235" s="3">
        <f>$G$24+F235</f>
        <v>0.58123476439354915</v>
      </c>
      <c r="R235" s="14"/>
    </row>
    <row r="236" spans="1:18" x14ac:dyDescent="0.2">
      <c r="A236" s="14"/>
      <c r="C236" s="5"/>
      <c r="D236" s="7">
        <f>D235+J$25</f>
        <v>7300</v>
      </c>
      <c r="E236" s="4">
        <v>8</v>
      </c>
      <c r="F236" s="3">
        <f t="shared" si="3"/>
        <v>0.58123476439354915</v>
      </c>
      <c r="G236" s="3">
        <f>$J$24+F236</f>
        <v>0.58123476439354915</v>
      </c>
      <c r="R236" s="14"/>
    </row>
    <row r="237" spans="1:18" x14ac:dyDescent="0.2">
      <c r="A237" s="14"/>
      <c r="C237" s="5"/>
      <c r="D237" s="7">
        <f>D236+M$25</f>
        <v>7300</v>
      </c>
      <c r="E237" s="4">
        <v>9</v>
      </c>
      <c r="F237" s="3">
        <f t="shared" si="3"/>
        <v>0.58123476439354915</v>
      </c>
      <c r="G237" s="3">
        <f>$M$24+F237</f>
        <v>0.58123476439354915</v>
      </c>
      <c r="R237" s="14"/>
    </row>
    <row r="238" spans="1:18" x14ac:dyDescent="0.2">
      <c r="A238" s="14"/>
      <c r="C238" s="5"/>
      <c r="D238" s="7">
        <f>D237+P$25</f>
        <v>7300</v>
      </c>
      <c r="E238" s="4">
        <v>10</v>
      </c>
      <c r="F238" s="3">
        <f t="shared" si="3"/>
        <v>0.58123476439354915</v>
      </c>
      <c r="G238" s="3">
        <f>$P$24+F238</f>
        <v>0.58123476439354915</v>
      </c>
      <c r="R238" s="14"/>
    </row>
    <row r="239" spans="1:18" x14ac:dyDescent="0.2">
      <c r="A239" s="14"/>
      <c r="C239" s="5">
        <f>D239/365+1</f>
        <v>22</v>
      </c>
      <c r="D239" s="7">
        <f>D238+((365*$G$9)-(SUM(G$17,J$17,M$17,P$17,D$25,G$25,J$25,M$25,P$25)))</f>
        <v>7665</v>
      </c>
      <c r="E239" s="4">
        <v>1</v>
      </c>
      <c r="F239" s="3">
        <f t="shared" si="3"/>
        <v>0.38126329899434408</v>
      </c>
      <c r="G239" s="3">
        <f>$D$16+F239</f>
        <v>0.58126329899434404</v>
      </c>
      <c r="R239" s="14"/>
    </row>
    <row r="240" spans="1:18" x14ac:dyDescent="0.2">
      <c r="A240" s="14"/>
      <c r="C240" s="5"/>
      <c r="D240" s="7">
        <f>D239+$G$17</f>
        <v>7665</v>
      </c>
      <c r="E240" s="4">
        <v>2</v>
      </c>
      <c r="F240" s="3">
        <f t="shared" si="3"/>
        <v>0.58126329899434404</v>
      </c>
      <c r="G240" s="3">
        <f>$G$16+F240</f>
        <v>0.58126329899434404</v>
      </c>
      <c r="R240" s="14"/>
    </row>
    <row r="241" spans="1:18" x14ac:dyDescent="0.2">
      <c r="A241" s="14"/>
      <c r="C241" s="5"/>
      <c r="D241" s="7">
        <f>D240+J$17</f>
        <v>7665</v>
      </c>
      <c r="E241" s="4">
        <v>3</v>
      </c>
      <c r="F241" s="3">
        <f t="shared" si="3"/>
        <v>0.58126329899434404</v>
      </c>
      <c r="G241" s="3">
        <f>$J$16+F241</f>
        <v>0.58126329899434404</v>
      </c>
      <c r="R241" s="14"/>
    </row>
    <row r="242" spans="1:18" x14ac:dyDescent="0.2">
      <c r="A242" s="14"/>
      <c r="C242" s="5"/>
      <c r="D242" s="7">
        <f>D241+M$17</f>
        <v>7665</v>
      </c>
      <c r="E242" s="4">
        <v>4</v>
      </c>
      <c r="F242" s="3">
        <f t="shared" si="3"/>
        <v>0.58126329899434404</v>
      </c>
      <c r="G242" s="3">
        <f>$M$16+F242</f>
        <v>0.58126329899434404</v>
      </c>
      <c r="R242" s="14"/>
    </row>
    <row r="243" spans="1:18" x14ac:dyDescent="0.2">
      <c r="A243" s="14"/>
      <c r="C243" s="5"/>
      <c r="D243" s="7">
        <f>D242+P$17</f>
        <v>7665</v>
      </c>
      <c r="E243" s="4">
        <v>5</v>
      </c>
      <c r="F243" s="3">
        <f t="shared" si="3"/>
        <v>0.58126329899434404</v>
      </c>
      <c r="G243" s="3">
        <f>$P$16+F243</f>
        <v>0.58126329899434404</v>
      </c>
      <c r="R243" s="14"/>
    </row>
    <row r="244" spans="1:18" x14ac:dyDescent="0.2">
      <c r="A244" s="14"/>
      <c r="C244" s="5"/>
      <c r="D244" s="7">
        <f>D243+D$25</f>
        <v>7665</v>
      </c>
      <c r="E244" s="4">
        <v>6</v>
      </c>
      <c r="F244" s="3">
        <f t="shared" si="3"/>
        <v>0.58126329899434404</v>
      </c>
      <c r="G244" s="3">
        <f>$D$24+F244</f>
        <v>0.58126329899434404</v>
      </c>
      <c r="R244" s="14"/>
    </row>
    <row r="245" spans="1:18" x14ac:dyDescent="0.2">
      <c r="A245" s="14"/>
      <c r="C245" s="5"/>
      <c r="D245" s="7">
        <f>D244+G$25</f>
        <v>7665</v>
      </c>
      <c r="E245" s="4">
        <v>7</v>
      </c>
      <c r="F245" s="3">
        <f t="shared" si="3"/>
        <v>0.58126329899434404</v>
      </c>
      <c r="G245" s="3">
        <f>$G$24+F245</f>
        <v>0.58126329899434404</v>
      </c>
      <c r="R245" s="14"/>
    </row>
    <row r="246" spans="1:18" x14ac:dyDescent="0.2">
      <c r="A246" s="14"/>
      <c r="C246" s="5"/>
      <c r="D246" s="7">
        <f>D245+J$25</f>
        <v>7665</v>
      </c>
      <c r="E246" s="4">
        <v>8</v>
      </c>
      <c r="F246" s="3">
        <f t="shared" si="3"/>
        <v>0.58126329899434404</v>
      </c>
      <c r="G246" s="3">
        <f>$J$24+F246</f>
        <v>0.58126329899434404</v>
      </c>
      <c r="R246" s="14"/>
    </row>
    <row r="247" spans="1:18" x14ac:dyDescent="0.2">
      <c r="A247" s="14"/>
      <c r="C247" s="5"/>
      <c r="D247" s="7">
        <f>D246+M$25</f>
        <v>7665</v>
      </c>
      <c r="E247" s="4">
        <v>9</v>
      </c>
      <c r="F247" s="3">
        <f t="shared" si="3"/>
        <v>0.58126329899434404</v>
      </c>
      <c r="G247" s="3">
        <f>$M$24+F247</f>
        <v>0.58126329899434404</v>
      </c>
      <c r="R247" s="14"/>
    </row>
    <row r="248" spans="1:18" x14ac:dyDescent="0.2">
      <c r="A248" s="14"/>
      <c r="C248" s="5"/>
      <c r="D248" s="7">
        <f>D247+P$25</f>
        <v>7665</v>
      </c>
      <c r="E248" s="4">
        <v>10</v>
      </c>
      <c r="F248" s="3">
        <f t="shared" si="3"/>
        <v>0.58126329899434404</v>
      </c>
      <c r="G248" s="3">
        <f>$P$24+F248</f>
        <v>0.58126329899434404</v>
      </c>
      <c r="R248" s="14"/>
    </row>
    <row r="249" spans="1:18" x14ac:dyDescent="0.2">
      <c r="A249" s="14"/>
      <c r="C249" s="5">
        <f>D249/365+1</f>
        <v>23</v>
      </c>
      <c r="D249" s="7">
        <f>D248+((365*$G$9)-(SUM(G$17,J$17,M$17,P$17,D$25,G$25,J$25,M$25,P$25)))</f>
        <v>8030</v>
      </c>
      <c r="E249" s="4">
        <v>1</v>
      </c>
      <c r="F249" s="3">
        <f t="shared" si="3"/>
        <v>0.38128201638136394</v>
      </c>
      <c r="G249" s="3">
        <f>$D$16+F249</f>
        <v>0.5812820163813639</v>
      </c>
      <c r="R249" s="14"/>
    </row>
    <row r="250" spans="1:18" x14ac:dyDescent="0.2">
      <c r="A250" s="14"/>
      <c r="C250" s="5"/>
      <c r="D250" s="7">
        <f>D249+$G$17</f>
        <v>8030</v>
      </c>
      <c r="E250" s="4">
        <v>2</v>
      </c>
      <c r="F250" s="3">
        <f t="shared" si="3"/>
        <v>0.5812820163813639</v>
      </c>
      <c r="G250" s="3">
        <f>$G$16+F250</f>
        <v>0.5812820163813639</v>
      </c>
      <c r="R250" s="14"/>
    </row>
    <row r="251" spans="1:18" x14ac:dyDescent="0.2">
      <c r="A251" s="14"/>
      <c r="C251" s="5"/>
      <c r="D251" s="7">
        <f>D250+J$17</f>
        <v>8030</v>
      </c>
      <c r="E251" s="4">
        <v>3</v>
      </c>
      <c r="F251" s="3">
        <f t="shared" si="3"/>
        <v>0.5812820163813639</v>
      </c>
      <c r="G251" s="3">
        <f>$J$16+F251</f>
        <v>0.5812820163813639</v>
      </c>
      <c r="R251" s="14"/>
    </row>
    <row r="252" spans="1:18" x14ac:dyDescent="0.2">
      <c r="A252" s="14"/>
      <c r="C252" s="5"/>
      <c r="D252" s="7">
        <f>D251+M$17</f>
        <v>8030</v>
      </c>
      <c r="E252" s="4">
        <v>4</v>
      </c>
      <c r="F252" s="3">
        <f t="shared" si="3"/>
        <v>0.5812820163813639</v>
      </c>
      <c r="G252" s="3">
        <f>$M$16+F252</f>
        <v>0.5812820163813639</v>
      </c>
      <c r="R252" s="14"/>
    </row>
    <row r="253" spans="1:18" x14ac:dyDescent="0.2">
      <c r="A253" s="14"/>
      <c r="C253" s="5"/>
      <c r="D253" s="7">
        <f>D252+P$17</f>
        <v>8030</v>
      </c>
      <c r="E253" s="4">
        <v>5</v>
      </c>
      <c r="F253" s="3">
        <f t="shared" si="3"/>
        <v>0.5812820163813639</v>
      </c>
      <c r="G253" s="3">
        <f>$P$16+F253</f>
        <v>0.5812820163813639</v>
      </c>
      <c r="R253" s="14"/>
    </row>
    <row r="254" spans="1:18" x14ac:dyDescent="0.2">
      <c r="A254" s="14"/>
      <c r="C254" s="5"/>
      <c r="D254" s="7">
        <f>D253+D$25</f>
        <v>8030</v>
      </c>
      <c r="E254" s="4">
        <v>6</v>
      </c>
      <c r="F254" s="3">
        <f t="shared" si="3"/>
        <v>0.5812820163813639</v>
      </c>
      <c r="G254" s="3">
        <f>$D$24+F254</f>
        <v>0.5812820163813639</v>
      </c>
      <c r="R254" s="14"/>
    </row>
    <row r="255" spans="1:18" x14ac:dyDescent="0.2">
      <c r="A255" s="14"/>
      <c r="C255" s="5"/>
      <c r="D255" s="7">
        <f>D254+G$25</f>
        <v>8030</v>
      </c>
      <c r="E255" s="4">
        <v>7</v>
      </c>
      <c r="F255" s="3">
        <f t="shared" si="3"/>
        <v>0.5812820163813639</v>
      </c>
      <c r="G255" s="3">
        <f>$G$24+F255</f>
        <v>0.5812820163813639</v>
      </c>
      <c r="R255" s="14"/>
    </row>
    <row r="256" spans="1:18" x14ac:dyDescent="0.2">
      <c r="A256" s="14"/>
      <c r="C256" s="5"/>
      <c r="D256" s="7">
        <f>D255+J$25</f>
        <v>8030</v>
      </c>
      <c r="E256" s="4">
        <v>8</v>
      </c>
      <c r="F256" s="3">
        <f t="shared" si="3"/>
        <v>0.5812820163813639</v>
      </c>
      <c r="G256" s="3">
        <f>$J$24+F256</f>
        <v>0.5812820163813639</v>
      </c>
      <c r="R256" s="14"/>
    </row>
    <row r="257" spans="1:18" x14ac:dyDescent="0.2">
      <c r="A257" s="14"/>
      <c r="C257" s="5"/>
      <c r="D257" s="7">
        <f>D256+M$25</f>
        <v>8030</v>
      </c>
      <c r="E257" s="4">
        <v>9</v>
      </c>
      <c r="F257" s="3">
        <f t="shared" si="3"/>
        <v>0.5812820163813639</v>
      </c>
      <c r="G257" s="3">
        <f>$M$24+F257</f>
        <v>0.5812820163813639</v>
      </c>
      <c r="R257" s="14"/>
    </row>
    <row r="258" spans="1:18" x14ac:dyDescent="0.2">
      <c r="A258" s="14"/>
      <c r="C258" s="5"/>
      <c r="D258" s="7">
        <f>D257+P$25</f>
        <v>8030</v>
      </c>
      <c r="E258" s="4">
        <v>10</v>
      </c>
      <c r="F258" s="3">
        <f t="shared" si="3"/>
        <v>0.5812820163813639</v>
      </c>
      <c r="G258" s="3">
        <f>$P$24+F258</f>
        <v>0.5812820163813639</v>
      </c>
      <c r="R258" s="14"/>
    </row>
    <row r="259" spans="1:18" x14ac:dyDescent="0.2">
      <c r="A259" s="14"/>
      <c r="C259" s="5">
        <f>D259/365+1</f>
        <v>24</v>
      </c>
      <c r="D259" s="7">
        <f>D258+((365*$G$9)-(SUM(G$17,J$17,M$17,P$17,D$25,G$25,J$25,M$25,P$25)))</f>
        <v>8395</v>
      </c>
      <c r="E259" s="4">
        <v>1</v>
      </c>
      <c r="F259" s="3">
        <f t="shared" si="3"/>
        <v>0.3812942941272266</v>
      </c>
      <c r="G259" s="3">
        <f>$D$16+F259</f>
        <v>0.58129429412722655</v>
      </c>
      <c r="R259" s="14"/>
    </row>
    <row r="260" spans="1:18" x14ac:dyDescent="0.2">
      <c r="A260" s="14"/>
      <c r="C260" s="5"/>
      <c r="D260" s="7">
        <f>D259+$G$17</f>
        <v>8395</v>
      </c>
      <c r="E260" s="4">
        <v>2</v>
      </c>
      <c r="F260" s="3">
        <f t="shared" si="3"/>
        <v>0.58129429412722655</v>
      </c>
      <c r="G260" s="3">
        <f>$G$16+F260</f>
        <v>0.58129429412722655</v>
      </c>
      <c r="R260" s="14"/>
    </row>
    <row r="261" spans="1:18" x14ac:dyDescent="0.2">
      <c r="A261" s="14"/>
      <c r="C261" s="5"/>
      <c r="D261" s="7">
        <f>D260+J$17</f>
        <v>8395</v>
      </c>
      <c r="E261" s="4">
        <v>3</v>
      </c>
      <c r="F261" s="3">
        <f t="shared" si="3"/>
        <v>0.58129429412722655</v>
      </c>
      <c r="G261" s="3">
        <f>$J$16+F261</f>
        <v>0.58129429412722655</v>
      </c>
      <c r="R261" s="14"/>
    </row>
    <row r="262" spans="1:18" x14ac:dyDescent="0.2">
      <c r="A262" s="14"/>
      <c r="C262" s="5"/>
      <c r="D262" s="7">
        <f>D261+M$17</f>
        <v>8395</v>
      </c>
      <c r="E262" s="4">
        <v>4</v>
      </c>
      <c r="F262" s="3">
        <f t="shared" si="3"/>
        <v>0.58129429412722655</v>
      </c>
      <c r="G262" s="3">
        <f>$M$16+F262</f>
        <v>0.58129429412722655</v>
      </c>
      <c r="R262" s="14"/>
    </row>
    <row r="263" spans="1:18" x14ac:dyDescent="0.2">
      <c r="A263" s="14"/>
      <c r="C263" s="5"/>
      <c r="D263" s="7">
        <f>D262+P$17</f>
        <v>8395</v>
      </c>
      <c r="E263" s="4">
        <v>5</v>
      </c>
      <c r="F263" s="3">
        <f t="shared" si="3"/>
        <v>0.58129429412722655</v>
      </c>
      <c r="G263" s="3">
        <f>$P$16+F263</f>
        <v>0.58129429412722655</v>
      </c>
      <c r="R263" s="14"/>
    </row>
    <row r="264" spans="1:18" x14ac:dyDescent="0.2">
      <c r="A264" s="14"/>
      <c r="C264" s="5"/>
      <c r="D264" s="7">
        <f>D263+D$25</f>
        <v>8395</v>
      </c>
      <c r="E264" s="4">
        <v>6</v>
      </c>
      <c r="F264" s="3">
        <f t="shared" si="3"/>
        <v>0.58129429412722655</v>
      </c>
      <c r="G264" s="3">
        <f>$D$24+F264</f>
        <v>0.58129429412722655</v>
      </c>
      <c r="R264" s="14"/>
    </row>
    <row r="265" spans="1:18" x14ac:dyDescent="0.2">
      <c r="A265" s="14"/>
      <c r="C265" s="5"/>
      <c r="D265" s="7">
        <f>D264+G$25</f>
        <v>8395</v>
      </c>
      <c r="E265" s="4">
        <v>7</v>
      </c>
      <c r="F265" s="3">
        <f t="shared" si="3"/>
        <v>0.58129429412722655</v>
      </c>
      <c r="G265" s="3">
        <f>$G$24+F265</f>
        <v>0.58129429412722655</v>
      </c>
      <c r="R265" s="14"/>
    </row>
    <row r="266" spans="1:18" x14ac:dyDescent="0.2">
      <c r="A266" s="14"/>
      <c r="C266" s="5"/>
      <c r="D266" s="7">
        <f>D265+J$25</f>
        <v>8395</v>
      </c>
      <c r="E266" s="4">
        <v>8</v>
      </c>
      <c r="F266" s="3">
        <f t="shared" si="3"/>
        <v>0.58129429412722655</v>
      </c>
      <c r="G266" s="3">
        <f>$J$24+F266</f>
        <v>0.58129429412722655</v>
      </c>
      <c r="R266" s="14"/>
    </row>
    <row r="267" spans="1:18" x14ac:dyDescent="0.2">
      <c r="A267" s="14"/>
      <c r="C267" s="5"/>
      <c r="D267" s="7">
        <f>D266+M$25</f>
        <v>8395</v>
      </c>
      <c r="E267" s="4">
        <v>9</v>
      </c>
      <c r="F267" s="3">
        <f t="shared" si="3"/>
        <v>0.58129429412722655</v>
      </c>
      <c r="G267" s="3">
        <f>$M$24+F267</f>
        <v>0.58129429412722655</v>
      </c>
      <c r="R267" s="14"/>
    </row>
    <row r="268" spans="1:18" x14ac:dyDescent="0.2">
      <c r="A268" s="14"/>
      <c r="C268" s="5"/>
      <c r="D268" s="7">
        <f>D267+P$25</f>
        <v>8395</v>
      </c>
      <c r="E268" s="4">
        <v>10</v>
      </c>
      <c r="F268" s="3">
        <f t="shared" si="3"/>
        <v>0.58129429412722655</v>
      </c>
      <c r="G268" s="3">
        <f>$P$24+F268</f>
        <v>0.58129429412722655</v>
      </c>
      <c r="R268" s="14"/>
    </row>
    <row r="269" spans="1:18" x14ac:dyDescent="0.2">
      <c r="A269" s="14"/>
      <c r="C269" s="5">
        <f>D269/365+1</f>
        <v>25</v>
      </c>
      <c r="D269" s="7">
        <f>D268+((365*$G$9)-(SUM(G$17,J$17,M$17,P$17,D$25,G$25,J$25,M$25,P$25)))</f>
        <v>8760</v>
      </c>
      <c r="E269" s="4">
        <v>1</v>
      </c>
      <c r="F269" s="3">
        <f t="shared" si="3"/>
        <v>0.38130234776437727</v>
      </c>
      <c r="G269" s="3">
        <f>$D$16+F269</f>
        <v>0.58130234776437728</v>
      </c>
      <c r="R269" s="14"/>
    </row>
    <row r="270" spans="1:18" x14ac:dyDescent="0.2">
      <c r="A270" s="14"/>
      <c r="C270" s="5"/>
      <c r="D270" s="7">
        <f>D269+$G$17</f>
        <v>8760</v>
      </c>
      <c r="E270" s="4">
        <v>2</v>
      </c>
      <c r="F270" s="3">
        <f t="shared" si="3"/>
        <v>0.58130234776437728</v>
      </c>
      <c r="G270" s="3">
        <f>$G$16+F270</f>
        <v>0.58130234776437728</v>
      </c>
      <c r="R270" s="14"/>
    </row>
    <row r="271" spans="1:18" x14ac:dyDescent="0.2">
      <c r="A271" s="14"/>
      <c r="C271" s="5"/>
      <c r="D271" s="7">
        <f>D270+J$17</f>
        <v>8760</v>
      </c>
      <c r="E271" s="4">
        <v>3</v>
      </c>
      <c r="F271" s="3">
        <f t="shared" si="3"/>
        <v>0.58130234776437728</v>
      </c>
      <c r="G271" s="3">
        <f>$J$16+F271</f>
        <v>0.58130234776437728</v>
      </c>
      <c r="R271" s="14"/>
    </row>
    <row r="272" spans="1:18" x14ac:dyDescent="0.2">
      <c r="A272" s="14"/>
      <c r="C272" s="5"/>
      <c r="D272" s="7">
        <f>D271+M$17</f>
        <v>8760</v>
      </c>
      <c r="E272" s="4">
        <v>4</v>
      </c>
      <c r="F272" s="3">
        <f t="shared" si="3"/>
        <v>0.58130234776437728</v>
      </c>
      <c r="G272" s="3">
        <f>$M$16+F272</f>
        <v>0.58130234776437728</v>
      </c>
      <c r="R272" s="14"/>
    </row>
    <row r="273" spans="1:18" x14ac:dyDescent="0.2">
      <c r="A273" s="14"/>
      <c r="C273" s="5"/>
      <c r="D273" s="7">
        <f>D272+P$17</f>
        <v>8760</v>
      </c>
      <c r="E273" s="4">
        <v>5</v>
      </c>
      <c r="F273" s="3">
        <f t="shared" si="3"/>
        <v>0.58130234776437728</v>
      </c>
      <c r="G273" s="3">
        <f>$P$16+F273</f>
        <v>0.58130234776437728</v>
      </c>
      <c r="R273" s="14"/>
    </row>
    <row r="274" spans="1:18" x14ac:dyDescent="0.2">
      <c r="A274" s="14"/>
      <c r="C274" s="5"/>
      <c r="D274" s="7">
        <f>D273+D$25</f>
        <v>8760</v>
      </c>
      <c r="E274" s="4">
        <v>6</v>
      </c>
      <c r="F274" s="3">
        <f t="shared" si="3"/>
        <v>0.58130234776437728</v>
      </c>
      <c r="G274" s="3">
        <f>$D$24+F274</f>
        <v>0.58130234776437728</v>
      </c>
      <c r="R274" s="14"/>
    </row>
    <row r="275" spans="1:18" x14ac:dyDescent="0.2">
      <c r="A275" s="14"/>
      <c r="C275" s="5"/>
      <c r="D275" s="7">
        <f>D274+G$25</f>
        <v>8760</v>
      </c>
      <c r="E275" s="4">
        <v>7</v>
      </c>
      <c r="F275" s="3">
        <f t="shared" si="3"/>
        <v>0.58130234776437728</v>
      </c>
      <c r="G275" s="3">
        <f>$G$24+F275</f>
        <v>0.58130234776437728</v>
      </c>
      <c r="R275" s="14"/>
    </row>
    <row r="276" spans="1:18" x14ac:dyDescent="0.2">
      <c r="A276" s="14"/>
      <c r="C276" s="5"/>
      <c r="D276" s="7">
        <f>D275+J$25</f>
        <v>8760</v>
      </c>
      <c r="E276" s="4">
        <v>8</v>
      </c>
      <c r="F276" s="3">
        <f t="shared" si="3"/>
        <v>0.58130234776437728</v>
      </c>
      <c r="G276" s="3">
        <f>$J$24+F276</f>
        <v>0.58130234776437728</v>
      </c>
      <c r="R276" s="14"/>
    </row>
    <row r="277" spans="1:18" x14ac:dyDescent="0.2">
      <c r="A277" s="14"/>
      <c r="C277" s="5"/>
      <c r="D277" s="7">
        <f>D276+M$25</f>
        <v>8760</v>
      </c>
      <c r="E277" s="4">
        <v>9</v>
      </c>
      <c r="F277" s="3">
        <f t="shared" si="3"/>
        <v>0.58130234776437728</v>
      </c>
      <c r="G277" s="3">
        <f>$M$24+F277</f>
        <v>0.58130234776437728</v>
      </c>
      <c r="R277" s="14"/>
    </row>
    <row r="278" spans="1:18" x14ac:dyDescent="0.2">
      <c r="A278" s="14"/>
      <c r="C278" s="5"/>
      <c r="D278" s="7">
        <f>D277+P$25</f>
        <v>8760</v>
      </c>
      <c r="E278" s="4">
        <v>10</v>
      </c>
      <c r="F278" s="3">
        <f t="shared" si="3"/>
        <v>0.58130234776437728</v>
      </c>
      <c r="G278" s="3">
        <f>$P$24+F278</f>
        <v>0.58130234776437728</v>
      </c>
      <c r="R278" s="14"/>
    </row>
    <row r="279" spans="1:18" x14ac:dyDescent="0.2">
      <c r="A279" s="14"/>
      <c r="C279" s="5">
        <f>D279/365+1</f>
        <v>26</v>
      </c>
      <c r="D279" s="7">
        <f>D278+((365*$G$9)-(SUM(G$17,J$17,M$17,P$17,D$25,G$25,J$25,M$25,P$25)))</f>
        <v>9125</v>
      </c>
      <c r="E279" s="4">
        <v>1</v>
      </c>
      <c r="F279" s="3">
        <f t="shared" si="3"/>
        <v>0.38130763058030143</v>
      </c>
      <c r="G279" s="3">
        <f>$D$16+F279</f>
        <v>0.58130763058030144</v>
      </c>
      <c r="R279" s="14"/>
    </row>
    <row r="280" spans="1:18" x14ac:dyDescent="0.2">
      <c r="A280" s="14"/>
      <c r="C280" s="5"/>
      <c r="D280" s="7">
        <f>D279+$G$17</f>
        <v>9125</v>
      </c>
      <c r="E280" s="4">
        <v>2</v>
      </c>
      <c r="F280" s="3">
        <f t="shared" si="3"/>
        <v>0.58130763058030144</v>
      </c>
      <c r="G280" s="3">
        <f>$G$16+F280</f>
        <v>0.58130763058030144</v>
      </c>
      <c r="R280" s="14"/>
    </row>
    <row r="281" spans="1:18" x14ac:dyDescent="0.2">
      <c r="A281" s="14"/>
      <c r="C281" s="5"/>
      <c r="D281" s="7">
        <f>D280+J$17</f>
        <v>9125</v>
      </c>
      <c r="E281" s="4">
        <v>3</v>
      </c>
      <c r="F281" s="3">
        <f t="shared" si="3"/>
        <v>0.58130763058030144</v>
      </c>
      <c r="G281" s="3">
        <f>$J$16+F281</f>
        <v>0.58130763058030144</v>
      </c>
      <c r="R281" s="14"/>
    </row>
    <row r="282" spans="1:18" x14ac:dyDescent="0.2">
      <c r="A282" s="14"/>
      <c r="C282" s="5"/>
      <c r="D282" s="7">
        <f>D281+M$17</f>
        <v>9125</v>
      </c>
      <c r="E282" s="4">
        <v>4</v>
      </c>
      <c r="F282" s="3">
        <f t="shared" si="3"/>
        <v>0.58130763058030144</v>
      </c>
      <c r="G282" s="3">
        <f>$M$16+F282</f>
        <v>0.58130763058030144</v>
      </c>
      <c r="R282" s="14"/>
    </row>
    <row r="283" spans="1:18" x14ac:dyDescent="0.2">
      <c r="A283" s="14"/>
      <c r="C283" s="5"/>
      <c r="D283" s="7">
        <f>D282+P$17</f>
        <v>9125</v>
      </c>
      <c r="E283" s="4">
        <v>5</v>
      </c>
      <c r="F283" s="3">
        <f t="shared" si="3"/>
        <v>0.58130763058030144</v>
      </c>
      <c r="G283" s="3">
        <f>$P$16+F283</f>
        <v>0.58130763058030144</v>
      </c>
      <c r="R283" s="14"/>
    </row>
    <row r="284" spans="1:18" x14ac:dyDescent="0.2">
      <c r="A284" s="14"/>
      <c r="C284" s="5"/>
      <c r="D284" s="7">
        <f>D283+D$25</f>
        <v>9125</v>
      </c>
      <c r="E284" s="4">
        <v>6</v>
      </c>
      <c r="F284" s="3">
        <f t="shared" si="3"/>
        <v>0.58130763058030144</v>
      </c>
      <c r="G284" s="3">
        <f>$D$24+F284</f>
        <v>0.58130763058030144</v>
      </c>
      <c r="R284" s="14"/>
    </row>
    <row r="285" spans="1:18" x14ac:dyDescent="0.2">
      <c r="A285" s="14"/>
      <c r="C285" s="5"/>
      <c r="D285" s="7">
        <f>D284+G$25</f>
        <v>9125</v>
      </c>
      <c r="E285" s="4">
        <v>7</v>
      </c>
      <c r="F285" s="3">
        <f t="shared" si="3"/>
        <v>0.58130763058030144</v>
      </c>
      <c r="G285" s="3">
        <f>$G$24+F285</f>
        <v>0.58130763058030144</v>
      </c>
      <c r="R285" s="14"/>
    </row>
    <row r="286" spans="1:18" x14ac:dyDescent="0.2">
      <c r="A286" s="14"/>
      <c r="C286" s="5"/>
      <c r="D286" s="7">
        <f>D285+J$25</f>
        <v>9125</v>
      </c>
      <c r="E286" s="4">
        <v>8</v>
      </c>
      <c r="F286" s="3">
        <f t="shared" ref="F286:F349" si="4">$G285*EXP(($D286-$D285)*(-LN(2)/$D$10))</f>
        <v>0.58130763058030144</v>
      </c>
      <c r="G286" s="3">
        <f>$J$24+F286</f>
        <v>0.58130763058030144</v>
      </c>
      <c r="R286" s="14"/>
    </row>
    <row r="287" spans="1:18" x14ac:dyDescent="0.2">
      <c r="A287" s="14"/>
      <c r="C287" s="5"/>
      <c r="D287" s="7">
        <f>D286+M$25</f>
        <v>9125</v>
      </c>
      <c r="E287" s="4">
        <v>9</v>
      </c>
      <c r="F287" s="3">
        <f t="shared" si="4"/>
        <v>0.58130763058030144</v>
      </c>
      <c r="G287" s="3">
        <f>$M$24+F287</f>
        <v>0.58130763058030144</v>
      </c>
      <c r="R287" s="14"/>
    </row>
    <row r="288" spans="1:18" x14ac:dyDescent="0.2">
      <c r="A288" s="14"/>
      <c r="C288" s="5"/>
      <c r="D288" s="7">
        <f>D287+P$25</f>
        <v>9125</v>
      </c>
      <c r="E288" s="4">
        <v>10</v>
      </c>
      <c r="F288" s="3">
        <f t="shared" si="4"/>
        <v>0.58130763058030144</v>
      </c>
      <c r="G288" s="3">
        <f>$P$24+F288</f>
        <v>0.58130763058030144</v>
      </c>
      <c r="R288" s="14"/>
    </row>
    <row r="289" spans="1:18" x14ac:dyDescent="0.2">
      <c r="A289" s="14"/>
      <c r="C289" s="5">
        <f>D289/365+1</f>
        <v>27</v>
      </c>
      <c r="D289" s="7">
        <f>D288+((365*$G$9)-(SUM(G$17,J$17,M$17,P$17,D$25,G$25,J$25,M$25,P$25)))</f>
        <v>9490</v>
      </c>
      <c r="E289" s="4">
        <v>1</v>
      </c>
      <c r="F289" s="3">
        <f t="shared" si="4"/>
        <v>0.38131109586481399</v>
      </c>
      <c r="G289" s="3">
        <f>$D$16+F289</f>
        <v>0.581311095864814</v>
      </c>
      <c r="R289" s="14"/>
    </row>
    <row r="290" spans="1:18" x14ac:dyDescent="0.2">
      <c r="A290" s="14"/>
      <c r="C290" s="5"/>
      <c r="D290" s="7">
        <f>D289+$G$17</f>
        <v>9490</v>
      </c>
      <c r="E290" s="4">
        <v>2</v>
      </c>
      <c r="F290" s="3">
        <f t="shared" si="4"/>
        <v>0.581311095864814</v>
      </c>
      <c r="G290" s="3">
        <f>$G$16+F290</f>
        <v>0.581311095864814</v>
      </c>
      <c r="R290" s="14"/>
    </row>
    <row r="291" spans="1:18" x14ac:dyDescent="0.2">
      <c r="A291" s="14"/>
      <c r="C291" s="5"/>
      <c r="D291" s="7">
        <f>D290+J$17</f>
        <v>9490</v>
      </c>
      <c r="E291" s="4">
        <v>3</v>
      </c>
      <c r="F291" s="3">
        <f t="shared" si="4"/>
        <v>0.581311095864814</v>
      </c>
      <c r="G291" s="3">
        <f>$J$16+F291</f>
        <v>0.581311095864814</v>
      </c>
      <c r="R291" s="14"/>
    </row>
    <row r="292" spans="1:18" x14ac:dyDescent="0.2">
      <c r="A292" s="14"/>
      <c r="C292" s="5"/>
      <c r="D292" s="7">
        <f>D291+M$17</f>
        <v>9490</v>
      </c>
      <c r="E292" s="4">
        <v>4</v>
      </c>
      <c r="F292" s="3">
        <f t="shared" si="4"/>
        <v>0.581311095864814</v>
      </c>
      <c r="G292" s="3">
        <f>$M$16+F292</f>
        <v>0.581311095864814</v>
      </c>
      <c r="R292" s="14"/>
    </row>
    <row r="293" spans="1:18" x14ac:dyDescent="0.2">
      <c r="A293" s="14"/>
      <c r="C293" s="5"/>
      <c r="D293" s="7">
        <f>D292+P$17</f>
        <v>9490</v>
      </c>
      <c r="E293" s="4">
        <v>5</v>
      </c>
      <c r="F293" s="3">
        <f t="shared" si="4"/>
        <v>0.581311095864814</v>
      </c>
      <c r="G293" s="3">
        <f>$P$16+F293</f>
        <v>0.581311095864814</v>
      </c>
      <c r="R293" s="14"/>
    </row>
    <row r="294" spans="1:18" x14ac:dyDescent="0.2">
      <c r="A294" s="14"/>
      <c r="C294" s="5"/>
      <c r="D294" s="7">
        <f>D293+D$25</f>
        <v>9490</v>
      </c>
      <c r="E294" s="4">
        <v>6</v>
      </c>
      <c r="F294" s="3">
        <f t="shared" si="4"/>
        <v>0.581311095864814</v>
      </c>
      <c r="G294" s="3">
        <f>$D$24+F294</f>
        <v>0.581311095864814</v>
      </c>
      <c r="R294" s="14"/>
    </row>
    <row r="295" spans="1:18" x14ac:dyDescent="0.2">
      <c r="A295" s="14"/>
      <c r="C295" s="5"/>
      <c r="D295" s="7">
        <f>D294+G$25</f>
        <v>9490</v>
      </c>
      <c r="E295" s="4">
        <v>7</v>
      </c>
      <c r="F295" s="3">
        <f t="shared" si="4"/>
        <v>0.581311095864814</v>
      </c>
      <c r="G295" s="3">
        <f>$G$24+F295</f>
        <v>0.581311095864814</v>
      </c>
      <c r="R295" s="14"/>
    </row>
    <row r="296" spans="1:18" x14ac:dyDescent="0.2">
      <c r="A296" s="14"/>
      <c r="C296" s="5"/>
      <c r="D296" s="7">
        <f>D295+J$25</f>
        <v>9490</v>
      </c>
      <c r="E296" s="4">
        <v>8</v>
      </c>
      <c r="F296" s="3">
        <f t="shared" si="4"/>
        <v>0.581311095864814</v>
      </c>
      <c r="G296" s="3">
        <f>$J$24+F296</f>
        <v>0.581311095864814</v>
      </c>
      <c r="R296" s="14"/>
    </row>
    <row r="297" spans="1:18" x14ac:dyDescent="0.2">
      <c r="A297" s="14"/>
      <c r="C297" s="5"/>
      <c r="D297" s="7">
        <f>D296+M$25</f>
        <v>9490</v>
      </c>
      <c r="E297" s="4">
        <v>9</v>
      </c>
      <c r="F297" s="3">
        <f t="shared" si="4"/>
        <v>0.581311095864814</v>
      </c>
      <c r="G297" s="3">
        <f>$M$24+F297</f>
        <v>0.581311095864814</v>
      </c>
      <c r="R297" s="14"/>
    </row>
    <row r="298" spans="1:18" x14ac:dyDescent="0.2">
      <c r="A298" s="14"/>
      <c r="C298" s="5"/>
      <c r="D298" s="7">
        <f>D297+P$25</f>
        <v>9490</v>
      </c>
      <c r="E298" s="4">
        <v>10</v>
      </c>
      <c r="F298" s="3">
        <f t="shared" si="4"/>
        <v>0.581311095864814</v>
      </c>
      <c r="G298" s="3">
        <f>$P$24+F298</f>
        <v>0.581311095864814</v>
      </c>
      <c r="R298" s="14"/>
    </row>
    <row r="299" spans="1:18" x14ac:dyDescent="0.2">
      <c r="A299" s="14"/>
      <c r="C299" s="5">
        <f>D299/365+1</f>
        <v>28</v>
      </c>
      <c r="D299" s="7">
        <f>D298+((365*$G$9)-(SUM(G$17,J$17,M$17,P$17,D$25,G$25,J$25,M$25,P$25)))</f>
        <v>9855</v>
      </c>
      <c r="E299" s="4">
        <v>1</v>
      </c>
      <c r="F299" s="3">
        <f t="shared" si="4"/>
        <v>0.38131336893223211</v>
      </c>
      <c r="G299" s="3">
        <f>$D$16+F299</f>
        <v>0.58131336893223207</v>
      </c>
      <c r="R299" s="14"/>
    </row>
    <row r="300" spans="1:18" x14ac:dyDescent="0.2">
      <c r="A300" s="14"/>
      <c r="C300" s="5"/>
      <c r="D300" s="7">
        <f>D299+$G$17</f>
        <v>9855</v>
      </c>
      <c r="E300" s="4">
        <v>2</v>
      </c>
      <c r="F300" s="3">
        <f t="shared" si="4"/>
        <v>0.58131336893223207</v>
      </c>
      <c r="G300" s="3">
        <f>$G$16+F300</f>
        <v>0.58131336893223207</v>
      </c>
      <c r="R300" s="14"/>
    </row>
    <row r="301" spans="1:18" x14ac:dyDescent="0.2">
      <c r="A301" s="14"/>
      <c r="C301" s="5"/>
      <c r="D301" s="7">
        <f>D300+J$17</f>
        <v>9855</v>
      </c>
      <c r="E301" s="4">
        <v>3</v>
      </c>
      <c r="F301" s="3">
        <f t="shared" si="4"/>
        <v>0.58131336893223207</v>
      </c>
      <c r="G301" s="3">
        <f>$J$16+F301</f>
        <v>0.58131336893223207</v>
      </c>
      <c r="R301" s="14"/>
    </row>
    <row r="302" spans="1:18" x14ac:dyDescent="0.2">
      <c r="A302" s="14"/>
      <c r="C302" s="5"/>
      <c r="D302" s="7">
        <f>D301+M$17</f>
        <v>9855</v>
      </c>
      <c r="E302" s="4">
        <v>4</v>
      </c>
      <c r="F302" s="3">
        <f t="shared" si="4"/>
        <v>0.58131336893223207</v>
      </c>
      <c r="G302" s="3">
        <f>$M$16+F302</f>
        <v>0.58131336893223207</v>
      </c>
      <c r="R302" s="14"/>
    </row>
    <row r="303" spans="1:18" x14ac:dyDescent="0.2">
      <c r="A303" s="14"/>
      <c r="C303" s="5"/>
      <c r="D303" s="7">
        <f>D302+P$17</f>
        <v>9855</v>
      </c>
      <c r="E303" s="4">
        <v>5</v>
      </c>
      <c r="F303" s="3">
        <f t="shared" si="4"/>
        <v>0.58131336893223207</v>
      </c>
      <c r="G303" s="3">
        <f>$P$16+F303</f>
        <v>0.58131336893223207</v>
      </c>
      <c r="R303" s="14"/>
    </row>
    <row r="304" spans="1:18" x14ac:dyDescent="0.2">
      <c r="A304" s="14"/>
      <c r="C304" s="5"/>
      <c r="D304" s="7">
        <f>D303+D$25</f>
        <v>9855</v>
      </c>
      <c r="E304" s="4">
        <v>6</v>
      </c>
      <c r="F304" s="3">
        <f t="shared" si="4"/>
        <v>0.58131336893223207</v>
      </c>
      <c r="G304" s="3">
        <f>$D$24+F304</f>
        <v>0.58131336893223207</v>
      </c>
      <c r="R304" s="14"/>
    </row>
    <row r="305" spans="1:18" x14ac:dyDescent="0.2">
      <c r="A305" s="14"/>
      <c r="C305" s="5"/>
      <c r="D305" s="7">
        <f>D304+G$25</f>
        <v>9855</v>
      </c>
      <c r="E305" s="4">
        <v>7</v>
      </c>
      <c r="F305" s="3">
        <f t="shared" si="4"/>
        <v>0.58131336893223207</v>
      </c>
      <c r="G305" s="3">
        <f>$G$24+F305</f>
        <v>0.58131336893223207</v>
      </c>
      <c r="R305" s="14"/>
    </row>
    <row r="306" spans="1:18" x14ac:dyDescent="0.2">
      <c r="A306" s="14"/>
      <c r="C306" s="5"/>
      <c r="D306" s="7">
        <f>D305+J$25</f>
        <v>9855</v>
      </c>
      <c r="E306" s="4">
        <v>8</v>
      </c>
      <c r="F306" s="3">
        <f t="shared" si="4"/>
        <v>0.58131336893223207</v>
      </c>
      <c r="G306" s="3">
        <f>$J$24+F306</f>
        <v>0.58131336893223207</v>
      </c>
      <c r="R306" s="14"/>
    </row>
    <row r="307" spans="1:18" x14ac:dyDescent="0.2">
      <c r="A307" s="14"/>
      <c r="C307" s="5"/>
      <c r="D307" s="7">
        <f>D306+M$25</f>
        <v>9855</v>
      </c>
      <c r="E307" s="4">
        <v>9</v>
      </c>
      <c r="F307" s="3">
        <f t="shared" si="4"/>
        <v>0.58131336893223207</v>
      </c>
      <c r="G307" s="3">
        <f>$M$24+F307</f>
        <v>0.58131336893223207</v>
      </c>
      <c r="R307" s="14"/>
    </row>
    <row r="308" spans="1:18" x14ac:dyDescent="0.2">
      <c r="A308" s="14"/>
      <c r="C308" s="5"/>
      <c r="D308" s="7">
        <f>D307+P$25</f>
        <v>9855</v>
      </c>
      <c r="E308" s="4">
        <v>10</v>
      </c>
      <c r="F308" s="3">
        <f t="shared" si="4"/>
        <v>0.58131336893223207</v>
      </c>
      <c r="G308" s="3">
        <f>$P$24+F308</f>
        <v>0.58131336893223207</v>
      </c>
      <c r="R308" s="14"/>
    </row>
    <row r="309" spans="1:18" x14ac:dyDescent="0.2">
      <c r="A309" s="14"/>
      <c r="C309" s="5">
        <f>D309/365+1</f>
        <v>29</v>
      </c>
      <c r="D309" s="7">
        <f>D308+((365*$G$9)-(SUM(G$17,J$17,M$17,P$17,D$25,G$25,J$25,M$25,P$25)))</f>
        <v>10220</v>
      </c>
      <c r="E309" s="4">
        <v>1</v>
      </c>
      <c r="F309" s="3">
        <f t="shared" si="4"/>
        <v>0.38131485996001596</v>
      </c>
      <c r="G309" s="3">
        <f>$D$16+F309</f>
        <v>0.58131485996001597</v>
      </c>
      <c r="R309" s="14"/>
    </row>
    <row r="310" spans="1:18" x14ac:dyDescent="0.2">
      <c r="A310" s="14"/>
      <c r="C310" s="5"/>
      <c r="D310" s="7">
        <f>D309+$G$17</f>
        <v>10220</v>
      </c>
      <c r="E310" s="4">
        <v>2</v>
      </c>
      <c r="F310" s="3">
        <f t="shared" si="4"/>
        <v>0.58131485996001597</v>
      </c>
      <c r="G310" s="3">
        <f>$G$16+F310</f>
        <v>0.58131485996001597</v>
      </c>
      <c r="R310" s="14"/>
    </row>
    <row r="311" spans="1:18" x14ac:dyDescent="0.2">
      <c r="A311" s="14"/>
      <c r="C311" s="5"/>
      <c r="D311" s="7">
        <f>D310+J$17</f>
        <v>10220</v>
      </c>
      <c r="E311" s="4">
        <v>3</v>
      </c>
      <c r="F311" s="3">
        <f t="shared" si="4"/>
        <v>0.58131485996001597</v>
      </c>
      <c r="G311" s="3">
        <f>$J$16+F311</f>
        <v>0.58131485996001597</v>
      </c>
      <c r="R311" s="14"/>
    </row>
    <row r="312" spans="1:18" x14ac:dyDescent="0.2">
      <c r="A312" s="14"/>
      <c r="C312" s="5"/>
      <c r="D312" s="7">
        <f>D311+M$17</f>
        <v>10220</v>
      </c>
      <c r="E312" s="4">
        <v>4</v>
      </c>
      <c r="F312" s="3">
        <f t="shared" si="4"/>
        <v>0.58131485996001597</v>
      </c>
      <c r="G312" s="3">
        <f>$M$16+F312</f>
        <v>0.58131485996001597</v>
      </c>
      <c r="R312" s="14"/>
    </row>
    <row r="313" spans="1:18" x14ac:dyDescent="0.2">
      <c r="A313" s="14"/>
      <c r="C313" s="5"/>
      <c r="D313" s="7">
        <f>D312+P$17</f>
        <v>10220</v>
      </c>
      <c r="E313" s="4">
        <v>5</v>
      </c>
      <c r="F313" s="3">
        <f t="shared" si="4"/>
        <v>0.58131485996001597</v>
      </c>
      <c r="G313" s="3">
        <f>$P$16+F313</f>
        <v>0.58131485996001597</v>
      </c>
      <c r="R313" s="14"/>
    </row>
    <row r="314" spans="1:18" x14ac:dyDescent="0.2">
      <c r="A314" s="14"/>
      <c r="C314" s="5"/>
      <c r="D314" s="7">
        <f>D313+D$25</f>
        <v>10220</v>
      </c>
      <c r="E314" s="4">
        <v>6</v>
      </c>
      <c r="F314" s="3">
        <f t="shared" si="4"/>
        <v>0.58131485996001597</v>
      </c>
      <c r="G314" s="3">
        <f>$D$24+F314</f>
        <v>0.58131485996001597</v>
      </c>
      <c r="R314" s="14"/>
    </row>
    <row r="315" spans="1:18" x14ac:dyDescent="0.2">
      <c r="A315" s="14"/>
      <c r="C315" s="5"/>
      <c r="D315" s="7">
        <f>D314+G$25</f>
        <v>10220</v>
      </c>
      <c r="E315" s="4">
        <v>7</v>
      </c>
      <c r="F315" s="3">
        <f t="shared" si="4"/>
        <v>0.58131485996001597</v>
      </c>
      <c r="G315" s="3">
        <f>$G$24+F315</f>
        <v>0.58131485996001597</v>
      </c>
      <c r="R315" s="14"/>
    </row>
    <row r="316" spans="1:18" x14ac:dyDescent="0.2">
      <c r="A316" s="14"/>
      <c r="C316" s="5"/>
      <c r="D316" s="7">
        <f>D315+J$25</f>
        <v>10220</v>
      </c>
      <c r="E316" s="4">
        <v>8</v>
      </c>
      <c r="F316" s="3">
        <f t="shared" si="4"/>
        <v>0.58131485996001597</v>
      </c>
      <c r="G316" s="3">
        <f>$J$24+F316</f>
        <v>0.58131485996001597</v>
      </c>
      <c r="R316" s="14"/>
    </row>
    <row r="317" spans="1:18" x14ac:dyDescent="0.2">
      <c r="A317" s="14"/>
      <c r="C317" s="5"/>
      <c r="D317" s="7">
        <f>D316+M$25</f>
        <v>10220</v>
      </c>
      <c r="E317" s="4">
        <v>9</v>
      </c>
      <c r="F317" s="3">
        <f t="shared" si="4"/>
        <v>0.58131485996001597</v>
      </c>
      <c r="G317" s="3">
        <f>$M$24+F317</f>
        <v>0.58131485996001597</v>
      </c>
      <c r="R317" s="14"/>
    </row>
    <row r="318" spans="1:18" x14ac:dyDescent="0.2">
      <c r="A318" s="14"/>
      <c r="C318" s="5"/>
      <c r="D318" s="7">
        <f>D317+P$25</f>
        <v>10220</v>
      </c>
      <c r="E318" s="4">
        <v>10</v>
      </c>
      <c r="F318" s="3">
        <f t="shared" si="4"/>
        <v>0.58131485996001597</v>
      </c>
      <c r="G318" s="3">
        <f>$P$24+F318</f>
        <v>0.58131485996001597</v>
      </c>
      <c r="R318" s="14"/>
    </row>
    <row r="319" spans="1:18" x14ac:dyDescent="0.2">
      <c r="A319" s="14"/>
      <c r="C319" s="5">
        <f>D319/365+1</f>
        <v>30</v>
      </c>
      <c r="D319" s="7">
        <f>D318+((365*$G$9)-(SUM(G$17,J$17,M$17,P$17,D$25,G$25,J$25,M$25,P$25)))</f>
        <v>10585</v>
      </c>
      <c r="E319" s="4">
        <v>1</v>
      </c>
      <c r="F319" s="3">
        <f t="shared" si="4"/>
        <v>0.38131583800573277</v>
      </c>
      <c r="G319" s="3">
        <f>$D$16+F319</f>
        <v>0.58131583800573283</v>
      </c>
      <c r="R319" s="14"/>
    </row>
    <row r="320" spans="1:18" x14ac:dyDescent="0.2">
      <c r="A320" s="14"/>
      <c r="C320" s="5"/>
      <c r="D320" s="7">
        <f>D319+$G$17</f>
        <v>10585</v>
      </c>
      <c r="E320" s="4">
        <v>2</v>
      </c>
      <c r="F320" s="3">
        <f t="shared" si="4"/>
        <v>0.58131583800573283</v>
      </c>
      <c r="G320" s="3">
        <f>$G$16+F320</f>
        <v>0.58131583800573283</v>
      </c>
      <c r="R320" s="14"/>
    </row>
    <row r="321" spans="1:18" x14ac:dyDescent="0.2">
      <c r="A321" s="14"/>
      <c r="C321" s="5"/>
      <c r="D321" s="7">
        <f>D320+J$17</f>
        <v>10585</v>
      </c>
      <c r="E321" s="4">
        <v>3</v>
      </c>
      <c r="F321" s="3">
        <f t="shared" si="4"/>
        <v>0.58131583800573283</v>
      </c>
      <c r="G321" s="3">
        <f>$J$16+F321</f>
        <v>0.58131583800573283</v>
      </c>
      <c r="R321" s="14"/>
    </row>
    <row r="322" spans="1:18" x14ac:dyDescent="0.2">
      <c r="A322" s="14"/>
      <c r="C322" s="5"/>
      <c r="D322" s="7">
        <f>D321+M$17</f>
        <v>10585</v>
      </c>
      <c r="E322" s="4">
        <v>4</v>
      </c>
      <c r="F322" s="3">
        <f t="shared" si="4"/>
        <v>0.58131583800573283</v>
      </c>
      <c r="G322" s="3">
        <f>$M$16+F322</f>
        <v>0.58131583800573283</v>
      </c>
      <c r="R322" s="14"/>
    </row>
    <row r="323" spans="1:18" x14ac:dyDescent="0.2">
      <c r="A323" s="14"/>
      <c r="C323" s="5"/>
      <c r="D323" s="7">
        <f>D322+P$17</f>
        <v>10585</v>
      </c>
      <c r="E323" s="4">
        <v>5</v>
      </c>
      <c r="F323" s="3">
        <f t="shared" si="4"/>
        <v>0.58131583800573283</v>
      </c>
      <c r="G323" s="3">
        <f>$P$16+F323</f>
        <v>0.58131583800573283</v>
      </c>
      <c r="R323" s="14"/>
    </row>
    <row r="324" spans="1:18" x14ac:dyDescent="0.2">
      <c r="A324" s="14"/>
      <c r="C324" s="5"/>
      <c r="D324" s="7">
        <f>D323+D$25</f>
        <v>10585</v>
      </c>
      <c r="E324" s="4">
        <v>6</v>
      </c>
      <c r="F324" s="3">
        <f t="shared" si="4"/>
        <v>0.58131583800573283</v>
      </c>
      <c r="G324" s="3">
        <f>$D$24+F324</f>
        <v>0.58131583800573283</v>
      </c>
      <c r="R324" s="14"/>
    </row>
    <row r="325" spans="1:18" x14ac:dyDescent="0.2">
      <c r="A325" s="14"/>
      <c r="C325" s="5"/>
      <c r="D325" s="7">
        <f>D324+G$25</f>
        <v>10585</v>
      </c>
      <c r="E325" s="4">
        <v>7</v>
      </c>
      <c r="F325" s="3">
        <f t="shared" si="4"/>
        <v>0.58131583800573283</v>
      </c>
      <c r="G325" s="3">
        <f>$G$24+F325</f>
        <v>0.58131583800573283</v>
      </c>
      <c r="R325" s="14"/>
    </row>
    <row r="326" spans="1:18" x14ac:dyDescent="0.2">
      <c r="A326" s="14"/>
      <c r="C326" s="5"/>
      <c r="D326" s="7">
        <f>D325+J$25</f>
        <v>10585</v>
      </c>
      <c r="E326" s="4">
        <v>8</v>
      </c>
      <c r="F326" s="3">
        <f t="shared" si="4"/>
        <v>0.58131583800573283</v>
      </c>
      <c r="G326" s="3">
        <f>$J$24+F326</f>
        <v>0.58131583800573283</v>
      </c>
      <c r="R326" s="14"/>
    </row>
    <row r="327" spans="1:18" x14ac:dyDescent="0.2">
      <c r="A327" s="14"/>
      <c r="C327" s="5"/>
      <c r="D327" s="7">
        <f>D326+M$25</f>
        <v>10585</v>
      </c>
      <c r="E327" s="4">
        <v>9</v>
      </c>
      <c r="F327" s="3">
        <f t="shared" si="4"/>
        <v>0.58131583800573283</v>
      </c>
      <c r="G327" s="3">
        <f>$M$24+F327</f>
        <v>0.58131583800573283</v>
      </c>
      <c r="R327" s="14"/>
    </row>
    <row r="328" spans="1:18" x14ac:dyDescent="0.2">
      <c r="A328" s="14"/>
      <c r="C328" s="5"/>
      <c r="D328" s="7">
        <f>D327+P$25</f>
        <v>10585</v>
      </c>
      <c r="E328" s="4">
        <v>10</v>
      </c>
      <c r="F328" s="3">
        <f t="shared" si="4"/>
        <v>0.58131583800573283</v>
      </c>
      <c r="G328" s="3">
        <f>$P$24+F328</f>
        <v>0.58131583800573283</v>
      </c>
      <c r="R328" s="14"/>
    </row>
    <row r="329" spans="1:18" x14ac:dyDescent="0.2">
      <c r="A329" s="14"/>
      <c r="C329" s="5">
        <f>D329/365+1</f>
        <v>31</v>
      </c>
      <c r="D329" s="7">
        <f>D328+((365*$G$9)-(SUM(G$17,J$17,M$17,P$17,D$25,G$25,J$25,M$25,P$25)))</f>
        <v>10950</v>
      </c>
      <c r="E329" s="4">
        <v>1</v>
      </c>
      <c r="F329" s="3">
        <f t="shared" si="4"/>
        <v>0.38131647955878401</v>
      </c>
      <c r="G329" s="3">
        <f>$D$16+F329</f>
        <v>0.58131647955878396</v>
      </c>
      <c r="R329" s="14"/>
    </row>
    <row r="330" spans="1:18" x14ac:dyDescent="0.2">
      <c r="A330" s="14"/>
      <c r="C330" s="5"/>
      <c r="D330" s="7">
        <f>D329+$G$17</f>
        <v>10950</v>
      </c>
      <c r="E330" s="4">
        <v>2</v>
      </c>
      <c r="F330" s="3">
        <f t="shared" si="4"/>
        <v>0.58131647955878396</v>
      </c>
      <c r="G330" s="3">
        <f>$G$16+F330</f>
        <v>0.58131647955878396</v>
      </c>
      <c r="R330" s="14"/>
    </row>
    <row r="331" spans="1:18" x14ac:dyDescent="0.2">
      <c r="A331" s="14"/>
      <c r="C331" s="5"/>
      <c r="D331" s="7">
        <f>D330+J$17</f>
        <v>10950</v>
      </c>
      <c r="E331" s="4">
        <v>3</v>
      </c>
      <c r="F331" s="3">
        <f t="shared" si="4"/>
        <v>0.58131647955878396</v>
      </c>
      <c r="G331" s="3">
        <f>$J$16+F331</f>
        <v>0.58131647955878396</v>
      </c>
      <c r="R331" s="14"/>
    </row>
    <row r="332" spans="1:18" x14ac:dyDescent="0.2">
      <c r="A332" s="14"/>
      <c r="C332" s="5"/>
      <c r="D332" s="7">
        <f>D331+M$17</f>
        <v>10950</v>
      </c>
      <c r="E332" s="4">
        <v>4</v>
      </c>
      <c r="F332" s="3">
        <f t="shared" si="4"/>
        <v>0.58131647955878396</v>
      </c>
      <c r="G332" s="3">
        <f>$M$16+F332</f>
        <v>0.58131647955878396</v>
      </c>
      <c r="R332" s="14"/>
    </row>
    <row r="333" spans="1:18" x14ac:dyDescent="0.2">
      <c r="A333" s="14"/>
      <c r="C333" s="5"/>
      <c r="D333" s="7">
        <f>D332+P$17</f>
        <v>10950</v>
      </c>
      <c r="E333" s="4">
        <v>5</v>
      </c>
      <c r="F333" s="3">
        <f t="shared" si="4"/>
        <v>0.58131647955878396</v>
      </c>
      <c r="G333" s="3">
        <f>$P$16+F333</f>
        <v>0.58131647955878396</v>
      </c>
      <c r="R333" s="14"/>
    </row>
    <row r="334" spans="1:18" x14ac:dyDescent="0.2">
      <c r="A334" s="14"/>
      <c r="C334" s="5"/>
      <c r="D334" s="7">
        <f>D333+D$25</f>
        <v>10950</v>
      </c>
      <c r="E334" s="4">
        <v>6</v>
      </c>
      <c r="F334" s="3">
        <f t="shared" si="4"/>
        <v>0.58131647955878396</v>
      </c>
      <c r="G334" s="3">
        <f>$D$24+F334</f>
        <v>0.58131647955878396</v>
      </c>
      <c r="R334" s="14"/>
    </row>
    <row r="335" spans="1:18" x14ac:dyDescent="0.2">
      <c r="A335" s="14"/>
      <c r="C335" s="5"/>
      <c r="D335" s="7">
        <f>D334+G$25</f>
        <v>10950</v>
      </c>
      <c r="E335" s="4">
        <v>7</v>
      </c>
      <c r="F335" s="3">
        <f t="shared" si="4"/>
        <v>0.58131647955878396</v>
      </c>
      <c r="G335" s="3">
        <f>$G$24+F335</f>
        <v>0.58131647955878396</v>
      </c>
      <c r="R335" s="14"/>
    </row>
    <row r="336" spans="1:18" x14ac:dyDescent="0.2">
      <c r="A336" s="14"/>
      <c r="C336" s="5"/>
      <c r="D336" s="7">
        <f>D335+J$25</f>
        <v>10950</v>
      </c>
      <c r="E336" s="4">
        <v>8</v>
      </c>
      <c r="F336" s="3">
        <f t="shared" si="4"/>
        <v>0.58131647955878396</v>
      </c>
      <c r="G336" s="3">
        <f>$J$24+F336</f>
        <v>0.58131647955878396</v>
      </c>
      <c r="R336" s="14"/>
    </row>
    <row r="337" spans="1:18" x14ac:dyDescent="0.2">
      <c r="A337" s="14"/>
      <c r="C337" s="5"/>
      <c r="D337" s="7">
        <f>D336+M$25</f>
        <v>10950</v>
      </c>
      <c r="E337" s="4">
        <v>9</v>
      </c>
      <c r="F337" s="3">
        <f t="shared" si="4"/>
        <v>0.58131647955878396</v>
      </c>
      <c r="G337" s="3">
        <f>$M$24+F337</f>
        <v>0.58131647955878396</v>
      </c>
      <c r="R337" s="14"/>
    </row>
    <row r="338" spans="1:18" x14ac:dyDescent="0.2">
      <c r="A338" s="14"/>
      <c r="C338" s="5"/>
      <c r="D338" s="7">
        <f>D337+P$25</f>
        <v>10950</v>
      </c>
      <c r="E338" s="4">
        <v>10</v>
      </c>
      <c r="F338" s="3">
        <f t="shared" si="4"/>
        <v>0.58131647955878396</v>
      </c>
      <c r="G338" s="3">
        <f>$P$24+F338</f>
        <v>0.58131647955878396</v>
      </c>
      <c r="R338" s="14"/>
    </row>
    <row r="339" spans="1:18" x14ac:dyDescent="0.2">
      <c r="A339" s="14"/>
      <c r="C339" s="5">
        <f>D339/365+1</f>
        <v>32</v>
      </c>
      <c r="D339" s="7">
        <f>D338+((365*$G$9)-(SUM(G$17,J$17,M$17,P$17,D$25,G$25,J$25,M$25,P$25)))</f>
        <v>11315</v>
      </c>
      <c r="E339" s="4">
        <v>1</v>
      </c>
      <c r="F339" s="3">
        <f t="shared" si="4"/>
        <v>0.38131690038810762</v>
      </c>
      <c r="G339" s="3">
        <f>$D$16+F339</f>
        <v>0.58131690038810757</v>
      </c>
      <c r="R339" s="14"/>
    </row>
    <row r="340" spans="1:18" x14ac:dyDescent="0.2">
      <c r="A340" s="14"/>
      <c r="C340" s="5"/>
      <c r="D340" s="7">
        <f>D339+$G$17</f>
        <v>11315</v>
      </c>
      <c r="E340" s="4">
        <v>2</v>
      </c>
      <c r="F340" s="3">
        <f t="shared" si="4"/>
        <v>0.58131690038810757</v>
      </c>
      <c r="G340" s="3">
        <f>$G$16+F340</f>
        <v>0.58131690038810757</v>
      </c>
      <c r="R340" s="14"/>
    </row>
    <row r="341" spans="1:18" x14ac:dyDescent="0.2">
      <c r="A341" s="14"/>
      <c r="C341" s="5"/>
      <c r="D341" s="7">
        <f>D340+J$17</f>
        <v>11315</v>
      </c>
      <c r="E341" s="4">
        <v>3</v>
      </c>
      <c r="F341" s="3">
        <f t="shared" si="4"/>
        <v>0.58131690038810757</v>
      </c>
      <c r="G341" s="3">
        <f>$J$16+F341</f>
        <v>0.58131690038810757</v>
      </c>
      <c r="R341" s="14"/>
    </row>
    <row r="342" spans="1:18" x14ac:dyDescent="0.2">
      <c r="A342" s="14"/>
      <c r="C342" s="5"/>
      <c r="D342" s="7">
        <f>D341+M$17</f>
        <v>11315</v>
      </c>
      <c r="E342" s="4">
        <v>4</v>
      </c>
      <c r="F342" s="3">
        <f t="shared" si="4"/>
        <v>0.58131690038810757</v>
      </c>
      <c r="G342" s="3">
        <f>$M$16+F342</f>
        <v>0.58131690038810757</v>
      </c>
      <c r="R342" s="14"/>
    </row>
    <row r="343" spans="1:18" x14ac:dyDescent="0.2">
      <c r="A343" s="14"/>
      <c r="C343" s="5"/>
      <c r="D343" s="7">
        <f>D342+P$17</f>
        <v>11315</v>
      </c>
      <c r="E343" s="4">
        <v>5</v>
      </c>
      <c r="F343" s="3">
        <f t="shared" si="4"/>
        <v>0.58131690038810757</v>
      </c>
      <c r="G343" s="3">
        <f>$P$16+F343</f>
        <v>0.58131690038810757</v>
      </c>
      <c r="R343" s="14"/>
    </row>
    <row r="344" spans="1:18" x14ac:dyDescent="0.2">
      <c r="A344" s="14"/>
      <c r="C344" s="5"/>
      <c r="D344" s="7">
        <f>D343+D$25</f>
        <v>11315</v>
      </c>
      <c r="E344" s="4">
        <v>6</v>
      </c>
      <c r="F344" s="3">
        <f t="shared" si="4"/>
        <v>0.58131690038810757</v>
      </c>
      <c r="G344" s="3">
        <f>$D$24+F344</f>
        <v>0.58131690038810757</v>
      </c>
      <c r="R344" s="14"/>
    </row>
    <row r="345" spans="1:18" x14ac:dyDescent="0.2">
      <c r="A345" s="14"/>
      <c r="C345" s="5"/>
      <c r="D345" s="7">
        <f>D344+G$25</f>
        <v>11315</v>
      </c>
      <c r="E345" s="4">
        <v>7</v>
      </c>
      <c r="F345" s="3">
        <f t="shared" si="4"/>
        <v>0.58131690038810757</v>
      </c>
      <c r="G345" s="3">
        <f>$G$24+F345</f>
        <v>0.58131690038810757</v>
      </c>
      <c r="R345" s="14"/>
    </row>
    <row r="346" spans="1:18" x14ac:dyDescent="0.2">
      <c r="A346" s="14"/>
      <c r="C346" s="5"/>
      <c r="D346" s="7">
        <f>D345+J$25</f>
        <v>11315</v>
      </c>
      <c r="E346" s="4">
        <v>8</v>
      </c>
      <c r="F346" s="3">
        <f t="shared" si="4"/>
        <v>0.58131690038810757</v>
      </c>
      <c r="G346" s="3">
        <f>$J$24+F346</f>
        <v>0.58131690038810757</v>
      </c>
      <c r="R346" s="14"/>
    </row>
    <row r="347" spans="1:18" x14ac:dyDescent="0.2">
      <c r="A347" s="14"/>
      <c r="C347" s="5"/>
      <c r="D347" s="7">
        <f>D346+M$25</f>
        <v>11315</v>
      </c>
      <c r="E347" s="4">
        <v>9</v>
      </c>
      <c r="F347" s="3">
        <f t="shared" si="4"/>
        <v>0.58131690038810757</v>
      </c>
      <c r="G347" s="3">
        <f>$M$24+F347</f>
        <v>0.58131690038810757</v>
      </c>
      <c r="R347" s="14"/>
    </row>
    <row r="348" spans="1:18" x14ac:dyDescent="0.2">
      <c r="A348" s="14"/>
      <c r="C348" s="5"/>
      <c r="D348" s="7">
        <f>D347+P$25</f>
        <v>11315</v>
      </c>
      <c r="E348" s="4">
        <v>10</v>
      </c>
      <c r="F348" s="3">
        <f t="shared" si="4"/>
        <v>0.58131690038810757</v>
      </c>
      <c r="G348" s="3">
        <f>$P$24+F348</f>
        <v>0.58131690038810757</v>
      </c>
      <c r="R348" s="14"/>
    </row>
    <row r="349" spans="1:18" x14ac:dyDescent="0.2">
      <c r="A349" s="14"/>
      <c r="C349" s="5">
        <f>D349/365+1</f>
        <v>33</v>
      </c>
      <c r="D349" s="7">
        <f>D348+((365*$G$9)-(SUM(G$17,J$17,M$17,P$17,D$25,G$25,J$25,M$25,P$25)))</f>
        <v>11680</v>
      </c>
      <c r="E349" s="4">
        <v>1</v>
      </c>
      <c r="F349" s="3">
        <f t="shared" si="4"/>
        <v>0.38131717643280771</v>
      </c>
      <c r="G349" s="3">
        <f>$D$16+F349</f>
        <v>0.58131717643280778</v>
      </c>
      <c r="R349" s="14"/>
    </row>
    <row r="350" spans="1:18" x14ac:dyDescent="0.2">
      <c r="A350" s="14"/>
      <c r="C350" s="5"/>
      <c r="D350" s="7">
        <f>D349+$G$17</f>
        <v>11680</v>
      </c>
      <c r="E350" s="4">
        <v>2</v>
      </c>
      <c r="F350" s="3">
        <f t="shared" ref="F350:F413" si="5">$G349*EXP(($D350-$D349)*(-LN(2)/$D$10))</f>
        <v>0.58131717643280778</v>
      </c>
      <c r="G350" s="3">
        <f>$G$16+F350</f>
        <v>0.58131717643280778</v>
      </c>
      <c r="R350" s="14"/>
    </row>
    <row r="351" spans="1:18" x14ac:dyDescent="0.2">
      <c r="A351" s="14"/>
      <c r="C351" s="5"/>
      <c r="D351" s="7">
        <f>D350+J$17</f>
        <v>11680</v>
      </c>
      <c r="E351" s="4">
        <v>3</v>
      </c>
      <c r="F351" s="3">
        <f t="shared" si="5"/>
        <v>0.58131717643280778</v>
      </c>
      <c r="G351" s="3">
        <f>$J$16+F351</f>
        <v>0.58131717643280778</v>
      </c>
      <c r="R351" s="14"/>
    </row>
    <row r="352" spans="1:18" x14ac:dyDescent="0.2">
      <c r="A352" s="14"/>
      <c r="C352" s="5"/>
      <c r="D352" s="7">
        <f>D351+M$17</f>
        <v>11680</v>
      </c>
      <c r="E352" s="4">
        <v>4</v>
      </c>
      <c r="F352" s="3">
        <f t="shared" si="5"/>
        <v>0.58131717643280778</v>
      </c>
      <c r="G352" s="3">
        <f>$M$16+F352</f>
        <v>0.58131717643280778</v>
      </c>
      <c r="R352" s="14"/>
    </row>
    <row r="353" spans="1:18" x14ac:dyDescent="0.2">
      <c r="A353" s="14"/>
      <c r="C353" s="5"/>
      <c r="D353" s="7">
        <f>D352+P$17</f>
        <v>11680</v>
      </c>
      <c r="E353" s="4">
        <v>5</v>
      </c>
      <c r="F353" s="3">
        <f t="shared" si="5"/>
        <v>0.58131717643280778</v>
      </c>
      <c r="G353" s="3">
        <f>$P$16+F353</f>
        <v>0.58131717643280778</v>
      </c>
      <c r="R353" s="14"/>
    </row>
    <row r="354" spans="1:18" x14ac:dyDescent="0.2">
      <c r="A354" s="14"/>
      <c r="C354" s="5"/>
      <c r="D354" s="7">
        <f>D353+D$25</f>
        <v>11680</v>
      </c>
      <c r="E354" s="4">
        <v>6</v>
      </c>
      <c r="F354" s="3">
        <f t="shared" si="5"/>
        <v>0.58131717643280778</v>
      </c>
      <c r="G354" s="3">
        <f>$D$24+F354</f>
        <v>0.58131717643280778</v>
      </c>
      <c r="R354" s="14"/>
    </row>
    <row r="355" spans="1:18" x14ac:dyDescent="0.2">
      <c r="A355" s="14"/>
      <c r="C355" s="5"/>
      <c r="D355" s="7">
        <f>D354+G$25</f>
        <v>11680</v>
      </c>
      <c r="E355" s="4">
        <v>7</v>
      </c>
      <c r="F355" s="3">
        <f t="shared" si="5"/>
        <v>0.58131717643280778</v>
      </c>
      <c r="G355" s="3">
        <f>$G$24+F355</f>
        <v>0.58131717643280778</v>
      </c>
      <c r="R355" s="14"/>
    </row>
    <row r="356" spans="1:18" x14ac:dyDescent="0.2">
      <c r="A356" s="14"/>
      <c r="C356" s="5"/>
      <c r="D356" s="7">
        <f>D355+J$25</f>
        <v>11680</v>
      </c>
      <c r="E356" s="4">
        <v>8</v>
      </c>
      <c r="F356" s="3">
        <f t="shared" si="5"/>
        <v>0.58131717643280778</v>
      </c>
      <c r="G356" s="3">
        <f>$J$24+F356</f>
        <v>0.58131717643280778</v>
      </c>
      <c r="R356" s="14"/>
    </row>
    <row r="357" spans="1:18" x14ac:dyDescent="0.2">
      <c r="A357" s="14"/>
      <c r="C357" s="5"/>
      <c r="D357" s="7">
        <f>D356+M$25</f>
        <v>11680</v>
      </c>
      <c r="E357" s="4">
        <v>9</v>
      </c>
      <c r="F357" s="3">
        <f t="shared" si="5"/>
        <v>0.58131717643280778</v>
      </c>
      <c r="G357" s="3">
        <f>$M$24+F357</f>
        <v>0.58131717643280778</v>
      </c>
      <c r="R357" s="14"/>
    </row>
    <row r="358" spans="1:18" x14ac:dyDescent="0.2">
      <c r="A358" s="14"/>
      <c r="C358" s="5"/>
      <c r="D358" s="7">
        <f>D357+P$25</f>
        <v>11680</v>
      </c>
      <c r="E358" s="4">
        <v>10</v>
      </c>
      <c r="F358" s="3">
        <f t="shared" si="5"/>
        <v>0.58131717643280778</v>
      </c>
      <c r="G358" s="3">
        <f>$P$24+F358</f>
        <v>0.58131717643280778</v>
      </c>
      <c r="R358" s="14"/>
    </row>
    <row r="359" spans="1:18" x14ac:dyDescent="0.2">
      <c r="A359" s="14"/>
      <c r="C359" s="5">
        <f>D359/365+1</f>
        <v>34</v>
      </c>
      <c r="D359" s="7">
        <f>D358+((365*$G$9)-(SUM(G$17,J$17,M$17,P$17,D$25,G$25,J$25,M$25,P$25)))</f>
        <v>12045</v>
      </c>
      <c r="E359" s="4">
        <v>1</v>
      </c>
      <c r="F359" s="3">
        <f t="shared" si="5"/>
        <v>0.38131735750544743</v>
      </c>
      <c r="G359" s="3">
        <f>$D$16+F359</f>
        <v>0.58131735750544744</v>
      </c>
      <c r="R359" s="14"/>
    </row>
    <row r="360" spans="1:18" x14ac:dyDescent="0.2">
      <c r="A360" s="14"/>
      <c r="C360" s="5"/>
      <c r="D360" s="7">
        <f>D359+$G$17</f>
        <v>12045</v>
      </c>
      <c r="E360" s="4">
        <v>2</v>
      </c>
      <c r="F360" s="3">
        <f t="shared" si="5"/>
        <v>0.58131735750544744</v>
      </c>
      <c r="G360" s="3">
        <f>$G$16+F360</f>
        <v>0.58131735750544744</v>
      </c>
      <c r="R360" s="14"/>
    </row>
    <row r="361" spans="1:18" x14ac:dyDescent="0.2">
      <c r="A361" s="14"/>
      <c r="C361" s="5"/>
      <c r="D361" s="7">
        <f>D360+J$17</f>
        <v>12045</v>
      </c>
      <c r="E361" s="4">
        <v>3</v>
      </c>
      <c r="F361" s="3">
        <f t="shared" si="5"/>
        <v>0.58131735750544744</v>
      </c>
      <c r="G361" s="3">
        <f>$J$16+F361</f>
        <v>0.58131735750544744</v>
      </c>
      <c r="R361" s="14"/>
    </row>
    <row r="362" spans="1:18" x14ac:dyDescent="0.2">
      <c r="A362" s="14"/>
      <c r="C362" s="5"/>
      <c r="D362" s="7">
        <f>D361+M$17</f>
        <v>12045</v>
      </c>
      <c r="E362" s="4">
        <v>4</v>
      </c>
      <c r="F362" s="3">
        <f t="shared" si="5"/>
        <v>0.58131735750544744</v>
      </c>
      <c r="G362" s="3">
        <f>$M$16+F362</f>
        <v>0.58131735750544744</v>
      </c>
      <c r="R362" s="14"/>
    </row>
    <row r="363" spans="1:18" x14ac:dyDescent="0.2">
      <c r="A363" s="14"/>
      <c r="C363" s="5"/>
      <c r="D363" s="7">
        <f>D362+P$17</f>
        <v>12045</v>
      </c>
      <c r="E363" s="4">
        <v>5</v>
      </c>
      <c r="F363" s="3">
        <f t="shared" si="5"/>
        <v>0.58131735750544744</v>
      </c>
      <c r="G363" s="3">
        <f>$P$16+F363</f>
        <v>0.58131735750544744</v>
      </c>
      <c r="R363" s="14"/>
    </row>
    <row r="364" spans="1:18" x14ac:dyDescent="0.2">
      <c r="A364" s="14"/>
      <c r="C364" s="5"/>
      <c r="D364" s="7">
        <f>D363+D$25</f>
        <v>12045</v>
      </c>
      <c r="E364" s="4">
        <v>6</v>
      </c>
      <c r="F364" s="3">
        <f t="shared" si="5"/>
        <v>0.58131735750544744</v>
      </c>
      <c r="G364" s="3">
        <f>$D$24+F364</f>
        <v>0.58131735750544744</v>
      </c>
      <c r="R364" s="14"/>
    </row>
    <row r="365" spans="1:18" x14ac:dyDescent="0.2">
      <c r="A365" s="14"/>
      <c r="C365" s="5"/>
      <c r="D365" s="7">
        <f>D364+G$25</f>
        <v>12045</v>
      </c>
      <c r="E365" s="4">
        <v>7</v>
      </c>
      <c r="F365" s="3">
        <f t="shared" si="5"/>
        <v>0.58131735750544744</v>
      </c>
      <c r="G365" s="3">
        <f>$G$24+F365</f>
        <v>0.58131735750544744</v>
      </c>
      <c r="R365" s="14"/>
    </row>
    <row r="366" spans="1:18" x14ac:dyDescent="0.2">
      <c r="A366" s="14"/>
      <c r="C366" s="5"/>
      <c r="D366" s="7">
        <f>D365+J$25</f>
        <v>12045</v>
      </c>
      <c r="E366" s="4">
        <v>8</v>
      </c>
      <c r="F366" s="3">
        <f t="shared" si="5"/>
        <v>0.58131735750544744</v>
      </c>
      <c r="G366" s="3">
        <f>$J$24+F366</f>
        <v>0.58131735750544744</v>
      </c>
      <c r="R366" s="14"/>
    </row>
    <row r="367" spans="1:18" x14ac:dyDescent="0.2">
      <c r="A367" s="14"/>
      <c r="C367" s="5"/>
      <c r="D367" s="7">
        <f>D366+M$25</f>
        <v>12045</v>
      </c>
      <c r="E367" s="4">
        <v>9</v>
      </c>
      <c r="F367" s="3">
        <f t="shared" si="5"/>
        <v>0.58131735750544744</v>
      </c>
      <c r="G367" s="3">
        <f>$M$24+F367</f>
        <v>0.58131735750544744</v>
      </c>
      <c r="R367" s="14"/>
    </row>
    <row r="368" spans="1:18" x14ac:dyDescent="0.2">
      <c r="A368" s="14"/>
      <c r="C368" s="5"/>
      <c r="D368" s="7">
        <f>D367+P$25</f>
        <v>12045</v>
      </c>
      <c r="E368" s="4">
        <v>10</v>
      </c>
      <c r="F368" s="3">
        <f t="shared" si="5"/>
        <v>0.58131735750544744</v>
      </c>
      <c r="G368" s="3">
        <f>$P$24+F368</f>
        <v>0.58131735750544744</v>
      </c>
      <c r="R368" s="14"/>
    </row>
    <row r="369" spans="1:18" x14ac:dyDescent="0.2">
      <c r="A369" s="14"/>
      <c r="C369" s="5">
        <f>D369/365+1</f>
        <v>35</v>
      </c>
      <c r="D369" s="7">
        <f>D368+((365*$G$9)-(SUM(G$17,J$17,M$17,P$17,D$25,G$25,J$25,M$25,P$25)))</f>
        <v>12410</v>
      </c>
      <c r="E369" s="4">
        <v>1</v>
      </c>
      <c r="F369" s="3">
        <f t="shared" si="5"/>
        <v>0.38131747628077917</v>
      </c>
      <c r="G369" s="3">
        <f>$D$16+F369</f>
        <v>0.58131747628077912</v>
      </c>
      <c r="R369" s="14"/>
    </row>
    <row r="370" spans="1:18" x14ac:dyDescent="0.2">
      <c r="A370" s="14"/>
      <c r="C370" s="5"/>
      <c r="D370" s="7">
        <f>D369+$G$17</f>
        <v>12410</v>
      </c>
      <c r="E370" s="4">
        <v>2</v>
      </c>
      <c r="F370" s="3">
        <f t="shared" si="5"/>
        <v>0.58131747628077912</v>
      </c>
      <c r="G370" s="3">
        <f>$G$16+F370</f>
        <v>0.58131747628077912</v>
      </c>
      <c r="R370" s="14"/>
    </row>
    <row r="371" spans="1:18" x14ac:dyDescent="0.2">
      <c r="A371" s="14"/>
      <c r="C371" s="5"/>
      <c r="D371" s="7">
        <f>D370+J$17</f>
        <v>12410</v>
      </c>
      <c r="E371" s="4">
        <v>3</v>
      </c>
      <c r="F371" s="3">
        <f t="shared" si="5"/>
        <v>0.58131747628077912</v>
      </c>
      <c r="G371" s="3">
        <f>$J$16+F371</f>
        <v>0.58131747628077912</v>
      </c>
      <c r="R371" s="14"/>
    </row>
    <row r="372" spans="1:18" x14ac:dyDescent="0.2">
      <c r="A372" s="14"/>
      <c r="C372" s="5"/>
      <c r="D372" s="7">
        <f>D371+M$17</f>
        <v>12410</v>
      </c>
      <c r="E372" s="4">
        <v>4</v>
      </c>
      <c r="F372" s="3">
        <f t="shared" si="5"/>
        <v>0.58131747628077912</v>
      </c>
      <c r="G372" s="3">
        <f>$M$16+F372</f>
        <v>0.58131747628077912</v>
      </c>
      <c r="R372" s="14"/>
    </row>
    <row r="373" spans="1:18" x14ac:dyDescent="0.2">
      <c r="A373" s="14"/>
      <c r="C373" s="5"/>
      <c r="D373" s="7">
        <f>D372+P$17</f>
        <v>12410</v>
      </c>
      <c r="E373" s="4">
        <v>5</v>
      </c>
      <c r="F373" s="3">
        <f t="shared" si="5"/>
        <v>0.58131747628077912</v>
      </c>
      <c r="G373" s="3">
        <f>$P$16+F373</f>
        <v>0.58131747628077912</v>
      </c>
      <c r="R373" s="14"/>
    </row>
    <row r="374" spans="1:18" x14ac:dyDescent="0.2">
      <c r="A374" s="14"/>
      <c r="C374" s="5"/>
      <c r="D374" s="7">
        <f>D373+D$25</f>
        <v>12410</v>
      </c>
      <c r="E374" s="4">
        <v>6</v>
      </c>
      <c r="F374" s="3">
        <f t="shared" si="5"/>
        <v>0.58131747628077912</v>
      </c>
      <c r="G374" s="3">
        <f>$D$24+F374</f>
        <v>0.58131747628077912</v>
      </c>
      <c r="R374" s="14"/>
    </row>
    <row r="375" spans="1:18" x14ac:dyDescent="0.2">
      <c r="A375" s="14"/>
      <c r="C375" s="5"/>
      <c r="D375" s="7">
        <f>D374+G$25</f>
        <v>12410</v>
      </c>
      <c r="E375" s="4">
        <v>7</v>
      </c>
      <c r="F375" s="3">
        <f t="shared" si="5"/>
        <v>0.58131747628077912</v>
      </c>
      <c r="G375" s="3">
        <f>$G$24+F375</f>
        <v>0.58131747628077912</v>
      </c>
      <c r="R375" s="14"/>
    </row>
    <row r="376" spans="1:18" x14ac:dyDescent="0.2">
      <c r="A376" s="14"/>
      <c r="C376" s="5"/>
      <c r="D376" s="7">
        <f>D375+J$25</f>
        <v>12410</v>
      </c>
      <c r="E376" s="4">
        <v>8</v>
      </c>
      <c r="F376" s="3">
        <f t="shared" si="5"/>
        <v>0.58131747628077912</v>
      </c>
      <c r="G376" s="3">
        <f>$J$24+F376</f>
        <v>0.58131747628077912</v>
      </c>
      <c r="R376" s="14"/>
    </row>
    <row r="377" spans="1:18" x14ac:dyDescent="0.2">
      <c r="A377" s="14"/>
      <c r="C377" s="5"/>
      <c r="D377" s="7">
        <f>D376+M$25</f>
        <v>12410</v>
      </c>
      <c r="E377" s="4">
        <v>9</v>
      </c>
      <c r="F377" s="3">
        <f t="shared" si="5"/>
        <v>0.58131747628077912</v>
      </c>
      <c r="G377" s="3">
        <f>$M$24+F377</f>
        <v>0.58131747628077912</v>
      </c>
      <c r="R377" s="14"/>
    </row>
    <row r="378" spans="1:18" x14ac:dyDescent="0.2">
      <c r="A378" s="14"/>
      <c r="C378" s="5"/>
      <c r="D378" s="7">
        <f>D377+P$25</f>
        <v>12410</v>
      </c>
      <c r="E378" s="4">
        <v>10</v>
      </c>
      <c r="F378" s="3">
        <f t="shared" si="5"/>
        <v>0.58131747628077912</v>
      </c>
      <c r="G378" s="3">
        <f>$P$24+F378</f>
        <v>0.58131747628077912</v>
      </c>
      <c r="R378" s="14"/>
    </row>
    <row r="379" spans="1:18" x14ac:dyDescent="0.2">
      <c r="A379" s="14"/>
      <c r="C379" s="5">
        <f>D379/365+1</f>
        <v>36</v>
      </c>
      <c r="D379" s="7">
        <f>D378+((365*$G$9)-(SUM(G$17,J$17,M$17,P$17,D$25,G$25,J$25,M$25,P$25)))</f>
        <v>12775</v>
      </c>
      <c r="E379" s="4">
        <v>1</v>
      </c>
      <c r="F379" s="3">
        <f t="shared" si="5"/>
        <v>0.38131755419193925</v>
      </c>
      <c r="G379" s="3">
        <f>$D$16+F379</f>
        <v>0.58131755419193931</v>
      </c>
      <c r="R379" s="14"/>
    </row>
    <row r="380" spans="1:18" x14ac:dyDescent="0.2">
      <c r="A380" s="14"/>
      <c r="C380" s="5"/>
      <c r="D380" s="7">
        <f>D379+$G$17</f>
        <v>12775</v>
      </c>
      <c r="E380" s="4">
        <v>2</v>
      </c>
      <c r="F380" s="3">
        <f t="shared" si="5"/>
        <v>0.58131755419193931</v>
      </c>
      <c r="G380" s="3">
        <f>$G$16+F380</f>
        <v>0.58131755419193931</v>
      </c>
      <c r="R380" s="14"/>
    </row>
    <row r="381" spans="1:18" x14ac:dyDescent="0.2">
      <c r="A381" s="14"/>
      <c r="C381" s="5"/>
      <c r="D381" s="7">
        <f>D380+J$17</f>
        <v>12775</v>
      </c>
      <c r="E381" s="4">
        <v>3</v>
      </c>
      <c r="F381" s="3">
        <f t="shared" si="5"/>
        <v>0.58131755419193931</v>
      </c>
      <c r="G381" s="3">
        <f>$J$16+F381</f>
        <v>0.58131755419193931</v>
      </c>
      <c r="R381" s="14"/>
    </row>
    <row r="382" spans="1:18" x14ac:dyDescent="0.2">
      <c r="A382" s="14"/>
      <c r="C382" s="5"/>
      <c r="D382" s="7">
        <f>D381+M$17</f>
        <v>12775</v>
      </c>
      <c r="E382" s="4">
        <v>4</v>
      </c>
      <c r="F382" s="3">
        <f t="shared" si="5"/>
        <v>0.58131755419193931</v>
      </c>
      <c r="G382" s="3">
        <f>$M$16+F382</f>
        <v>0.58131755419193931</v>
      </c>
      <c r="R382" s="14"/>
    </row>
    <row r="383" spans="1:18" x14ac:dyDescent="0.2">
      <c r="A383" s="14"/>
      <c r="C383" s="5"/>
      <c r="D383" s="7">
        <f>D382+P$17</f>
        <v>12775</v>
      </c>
      <c r="E383" s="4">
        <v>5</v>
      </c>
      <c r="F383" s="3">
        <f t="shared" si="5"/>
        <v>0.58131755419193931</v>
      </c>
      <c r="G383" s="3">
        <f>$P$16+F383</f>
        <v>0.58131755419193931</v>
      </c>
      <c r="R383" s="14"/>
    </row>
    <row r="384" spans="1:18" x14ac:dyDescent="0.2">
      <c r="A384" s="14"/>
      <c r="C384" s="5"/>
      <c r="D384" s="7">
        <f>D383+D$25</f>
        <v>12775</v>
      </c>
      <c r="E384" s="4">
        <v>6</v>
      </c>
      <c r="F384" s="3">
        <f t="shared" si="5"/>
        <v>0.58131755419193931</v>
      </c>
      <c r="G384" s="3">
        <f>$D$24+F384</f>
        <v>0.58131755419193931</v>
      </c>
      <c r="R384" s="14"/>
    </row>
    <row r="385" spans="1:18" x14ac:dyDescent="0.2">
      <c r="A385" s="14"/>
      <c r="C385" s="5"/>
      <c r="D385" s="7">
        <f>D384+G$25</f>
        <v>12775</v>
      </c>
      <c r="E385" s="4">
        <v>7</v>
      </c>
      <c r="F385" s="3">
        <f t="shared" si="5"/>
        <v>0.58131755419193931</v>
      </c>
      <c r="G385" s="3">
        <f>$G$24+F385</f>
        <v>0.58131755419193931</v>
      </c>
      <c r="R385" s="14"/>
    </row>
    <row r="386" spans="1:18" x14ac:dyDescent="0.2">
      <c r="A386" s="14"/>
      <c r="C386" s="5"/>
      <c r="D386" s="7">
        <f>D385+J$25</f>
        <v>12775</v>
      </c>
      <c r="E386" s="4">
        <v>8</v>
      </c>
      <c r="F386" s="3">
        <f t="shared" si="5"/>
        <v>0.58131755419193931</v>
      </c>
      <c r="G386" s="3">
        <f>$J$24+F386</f>
        <v>0.58131755419193931</v>
      </c>
      <c r="R386" s="14"/>
    </row>
    <row r="387" spans="1:18" x14ac:dyDescent="0.2">
      <c r="A387" s="14"/>
      <c r="C387" s="5"/>
      <c r="D387" s="7">
        <f>D386+M$25</f>
        <v>12775</v>
      </c>
      <c r="E387" s="4">
        <v>9</v>
      </c>
      <c r="F387" s="3">
        <f t="shared" si="5"/>
        <v>0.58131755419193931</v>
      </c>
      <c r="G387" s="3">
        <f>$M$24+F387</f>
        <v>0.58131755419193931</v>
      </c>
      <c r="R387" s="14"/>
    </row>
    <row r="388" spans="1:18" x14ac:dyDescent="0.2">
      <c r="A388" s="14"/>
      <c r="C388" s="5"/>
      <c r="D388" s="7">
        <f>D387+P$25</f>
        <v>12775</v>
      </c>
      <c r="E388" s="4">
        <v>10</v>
      </c>
      <c r="F388" s="3">
        <f t="shared" si="5"/>
        <v>0.58131755419193931</v>
      </c>
      <c r="G388" s="3">
        <f>$P$24+F388</f>
        <v>0.58131755419193931</v>
      </c>
      <c r="R388" s="14"/>
    </row>
    <row r="389" spans="1:18" x14ac:dyDescent="0.2">
      <c r="A389" s="14"/>
      <c r="C389" s="5">
        <f>D389/365+1</f>
        <v>37</v>
      </c>
      <c r="D389" s="7">
        <f>D388+((365*$G$9)-(SUM(G$17,J$17,M$17,P$17,D$25,G$25,J$25,M$25,P$25)))</f>
        <v>13140</v>
      </c>
      <c r="E389" s="4">
        <v>1</v>
      </c>
      <c r="F389" s="3">
        <f t="shared" si="5"/>
        <v>0.38131760529808051</v>
      </c>
      <c r="G389" s="3">
        <f>$D$16+F389</f>
        <v>0.58131760529808052</v>
      </c>
      <c r="R389" s="14"/>
    </row>
    <row r="390" spans="1:18" x14ac:dyDescent="0.2">
      <c r="A390" s="14"/>
      <c r="C390" s="5"/>
      <c r="D390" s="7">
        <f>D389+$G$17</f>
        <v>13140</v>
      </c>
      <c r="E390" s="4">
        <v>2</v>
      </c>
      <c r="F390" s="3">
        <f t="shared" si="5"/>
        <v>0.58131760529808052</v>
      </c>
      <c r="G390" s="3">
        <f>$G$16+F390</f>
        <v>0.58131760529808052</v>
      </c>
      <c r="R390" s="14"/>
    </row>
    <row r="391" spans="1:18" x14ac:dyDescent="0.2">
      <c r="A391" s="14"/>
      <c r="C391" s="5"/>
      <c r="D391" s="7">
        <f>D390+J$17</f>
        <v>13140</v>
      </c>
      <c r="E391" s="4">
        <v>3</v>
      </c>
      <c r="F391" s="3">
        <f t="shared" si="5"/>
        <v>0.58131760529808052</v>
      </c>
      <c r="G391" s="3">
        <f>$J$16+F391</f>
        <v>0.58131760529808052</v>
      </c>
      <c r="R391" s="14"/>
    </row>
    <row r="392" spans="1:18" x14ac:dyDescent="0.2">
      <c r="A392" s="14"/>
      <c r="C392" s="5"/>
      <c r="D392" s="7">
        <f>D391+M$17</f>
        <v>13140</v>
      </c>
      <c r="E392" s="4">
        <v>4</v>
      </c>
      <c r="F392" s="3">
        <f t="shared" si="5"/>
        <v>0.58131760529808052</v>
      </c>
      <c r="G392" s="3">
        <f>$M$16+F392</f>
        <v>0.58131760529808052</v>
      </c>
      <c r="R392" s="14"/>
    </row>
    <row r="393" spans="1:18" x14ac:dyDescent="0.2">
      <c r="A393" s="14"/>
      <c r="C393" s="5"/>
      <c r="D393" s="7">
        <f>D392+P$17</f>
        <v>13140</v>
      </c>
      <c r="E393" s="4">
        <v>5</v>
      </c>
      <c r="F393" s="3">
        <f t="shared" si="5"/>
        <v>0.58131760529808052</v>
      </c>
      <c r="G393" s="3">
        <f>$P$16+F393</f>
        <v>0.58131760529808052</v>
      </c>
      <c r="R393" s="14"/>
    </row>
    <row r="394" spans="1:18" x14ac:dyDescent="0.2">
      <c r="A394" s="14"/>
      <c r="C394" s="5"/>
      <c r="D394" s="7">
        <f>D393+D$25</f>
        <v>13140</v>
      </c>
      <c r="E394" s="4">
        <v>6</v>
      </c>
      <c r="F394" s="3">
        <f t="shared" si="5"/>
        <v>0.58131760529808052</v>
      </c>
      <c r="G394" s="3">
        <f>$D$24+F394</f>
        <v>0.58131760529808052</v>
      </c>
      <c r="R394" s="14"/>
    </row>
    <row r="395" spans="1:18" x14ac:dyDescent="0.2">
      <c r="A395" s="14"/>
      <c r="C395" s="5"/>
      <c r="D395" s="7">
        <f>D394+G$25</f>
        <v>13140</v>
      </c>
      <c r="E395" s="4">
        <v>7</v>
      </c>
      <c r="F395" s="3">
        <f t="shared" si="5"/>
        <v>0.58131760529808052</v>
      </c>
      <c r="G395" s="3">
        <f>$G$24+F395</f>
        <v>0.58131760529808052</v>
      </c>
      <c r="R395" s="14"/>
    </row>
    <row r="396" spans="1:18" x14ac:dyDescent="0.2">
      <c r="A396" s="14"/>
      <c r="C396" s="5"/>
      <c r="D396" s="7">
        <f>D395+J$25</f>
        <v>13140</v>
      </c>
      <c r="E396" s="4">
        <v>8</v>
      </c>
      <c r="F396" s="3">
        <f t="shared" si="5"/>
        <v>0.58131760529808052</v>
      </c>
      <c r="G396" s="3">
        <f>$J$24+F396</f>
        <v>0.58131760529808052</v>
      </c>
      <c r="R396" s="14"/>
    </row>
    <row r="397" spans="1:18" x14ac:dyDescent="0.2">
      <c r="A397" s="14"/>
      <c r="C397" s="5"/>
      <c r="D397" s="7">
        <f>D396+M$25</f>
        <v>13140</v>
      </c>
      <c r="E397" s="4">
        <v>9</v>
      </c>
      <c r="F397" s="3">
        <f t="shared" si="5"/>
        <v>0.58131760529808052</v>
      </c>
      <c r="G397" s="3">
        <f>$M$24+F397</f>
        <v>0.58131760529808052</v>
      </c>
      <c r="R397" s="14"/>
    </row>
    <row r="398" spans="1:18" x14ac:dyDescent="0.2">
      <c r="A398" s="14"/>
      <c r="C398" s="5"/>
      <c r="D398" s="7">
        <f>D397+P$25</f>
        <v>13140</v>
      </c>
      <c r="E398" s="4">
        <v>10</v>
      </c>
      <c r="F398" s="3">
        <f t="shared" si="5"/>
        <v>0.58131760529808052</v>
      </c>
      <c r="G398" s="3">
        <f>$P$24+F398</f>
        <v>0.58131760529808052</v>
      </c>
      <c r="R398" s="14"/>
    </row>
    <row r="399" spans="1:18" x14ac:dyDescent="0.2">
      <c r="A399" s="14"/>
      <c r="C399" s="5">
        <f>D399/365+1</f>
        <v>38</v>
      </c>
      <c r="D399" s="7">
        <f>D398+((365*$G$9)-(SUM(G$17,J$17,M$17,P$17,D$25,G$25,J$25,M$25,P$25)))</f>
        <v>13505</v>
      </c>
      <c r="E399" s="4">
        <v>1</v>
      </c>
      <c r="F399" s="3">
        <f t="shared" si="5"/>
        <v>0.38131763882136094</v>
      </c>
      <c r="G399" s="3">
        <f>$D$16+F399</f>
        <v>0.581317638821361</v>
      </c>
      <c r="R399" s="14"/>
    </row>
    <row r="400" spans="1:18" x14ac:dyDescent="0.2">
      <c r="A400" s="14"/>
      <c r="C400" s="5"/>
      <c r="D400" s="7">
        <f>D399+$G$17</f>
        <v>13505</v>
      </c>
      <c r="E400" s="4">
        <v>2</v>
      </c>
      <c r="F400" s="3">
        <f t="shared" si="5"/>
        <v>0.581317638821361</v>
      </c>
      <c r="G400" s="3">
        <f>$G$16+F400</f>
        <v>0.581317638821361</v>
      </c>
      <c r="R400" s="14"/>
    </row>
    <row r="401" spans="1:18" x14ac:dyDescent="0.2">
      <c r="A401" s="14"/>
      <c r="C401" s="5"/>
      <c r="D401" s="7">
        <f>D400+J$17</f>
        <v>13505</v>
      </c>
      <c r="E401" s="4">
        <v>3</v>
      </c>
      <c r="F401" s="3">
        <f t="shared" si="5"/>
        <v>0.581317638821361</v>
      </c>
      <c r="G401" s="3">
        <f>$J$16+F401</f>
        <v>0.581317638821361</v>
      </c>
      <c r="R401" s="14"/>
    </row>
    <row r="402" spans="1:18" x14ac:dyDescent="0.2">
      <c r="A402" s="14"/>
      <c r="C402" s="5"/>
      <c r="D402" s="7">
        <f>D401+M$17</f>
        <v>13505</v>
      </c>
      <c r="E402" s="4">
        <v>4</v>
      </c>
      <c r="F402" s="3">
        <f t="shared" si="5"/>
        <v>0.581317638821361</v>
      </c>
      <c r="G402" s="3">
        <f>$M$16+F402</f>
        <v>0.581317638821361</v>
      </c>
      <c r="R402" s="14"/>
    </row>
    <row r="403" spans="1:18" x14ac:dyDescent="0.2">
      <c r="A403" s="14"/>
      <c r="C403" s="5"/>
      <c r="D403" s="7">
        <f>D402+P$17</f>
        <v>13505</v>
      </c>
      <c r="E403" s="4">
        <v>5</v>
      </c>
      <c r="F403" s="3">
        <f t="shared" si="5"/>
        <v>0.581317638821361</v>
      </c>
      <c r="G403" s="3">
        <f>$P$16+F403</f>
        <v>0.581317638821361</v>
      </c>
      <c r="R403" s="14"/>
    </row>
    <row r="404" spans="1:18" x14ac:dyDescent="0.2">
      <c r="A404" s="14"/>
      <c r="C404" s="5"/>
      <c r="D404" s="7">
        <f>D403+D$25</f>
        <v>13505</v>
      </c>
      <c r="E404" s="4">
        <v>6</v>
      </c>
      <c r="F404" s="3">
        <f t="shared" si="5"/>
        <v>0.581317638821361</v>
      </c>
      <c r="G404" s="3">
        <f>$D$24+F404</f>
        <v>0.581317638821361</v>
      </c>
      <c r="R404" s="14"/>
    </row>
    <row r="405" spans="1:18" x14ac:dyDescent="0.2">
      <c r="A405" s="14"/>
      <c r="C405" s="5"/>
      <c r="D405" s="7">
        <f>D404+G$25</f>
        <v>13505</v>
      </c>
      <c r="E405" s="4">
        <v>7</v>
      </c>
      <c r="F405" s="3">
        <f t="shared" si="5"/>
        <v>0.581317638821361</v>
      </c>
      <c r="G405" s="3">
        <f>$G$24+F405</f>
        <v>0.581317638821361</v>
      </c>
      <c r="R405" s="14"/>
    </row>
    <row r="406" spans="1:18" x14ac:dyDescent="0.2">
      <c r="A406" s="14"/>
      <c r="C406" s="5"/>
      <c r="D406" s="7">
        <f>D405+J$25</f>
        <v>13505</v>
      </c>
      <c r="E406" s="4">
        <v>8</v>
      </c>
      <c r="F406" s="3">
        <f t="shared" si="5"/>
        <v>0.581317638821361</v>
      </c>
      <c r="G406" s="3">
        <f>$J$24+F406</f>
        <v>0.581317638821361</v>
      </c>
      <c r="R406" s="14"/>
    </row>
    <row r="407" spans="1:18" x14ac:dyDescent="0.2">
      <c r="A407" s="14"/>
      <c r="C407" s="5"/>
      <c r="D407" s="7">
        <f>D406+M$25</f>
        <v>13505</v>
      </c>
      <c r="E407" s="4">
        <v>9</v>
      </c>
      <c r="F407" s="3">
        <f t="shared" si="5"/>
        <v>0.581317638821361</v>
      </c>
      <c r="G407" s="3">
        <f>$M$24+F407</f>
        <v>0.581317638821361</v>
      </c>
      <c r="R407" s="14"/>
    </row>
    <row r="408" spans="1:18" x14ac:dyDescent="0.2">
      <c r="A408" s="14"/>
      <c r="C408" s="5"/>
      <c r="D408" s="7">
        <f>D407+P$25</f>
        <v>13505</v>
      </c>
      <c r="E408" s="4">
        <v>10</v>
      </c>
      <c r="F408" s="3">
        <f t="shared" si="5"/>
        <v>0.581317638821361</v>
      </c>
      <c r="G408" s="3">
        <f>$P$24+F408</f>
        <v>0.581317638821361</v>
      </c>
      <c r="R408" s="14"/>
    </row>
    <row r="409" spans="1:18" x14ac:dyDescent="0.2">
      <c r="A409" s="14"/>
      <c r="C409" s="5">
        <f>D409/365+1</f>
        <v>39</v>
      </c>
      <c r="D409" s="7">
        <f>D408+((365*$G$9)-(SUM(G$17,J$17,M$17,P$17,D$25,G$25,J$25,M$25,P$25)))</f>
        <v>13870</v>
      </c>
      <c r="E409" s="4">
        <v>1</v>
      </c>
      <c r="F409" s="3">
        <f t="shared" si="5"/>
        <v>0.38131766081109258</v>
      </c>
      <c r="G409" s="3">
        <f>$D$16+F409</f>
        <v>0.5813176608110926</v>
      </c>
      <c r="R409" s="14"/>
    </row>
    <row r="410" spans="1:18" x14ac:dyDescent="0.2">
      <c r="A410" s="14"/>
      <c r="C410" s="5"/>
      <c r="D410" s="7">
        <f>D409+$G$17</f>
        <v>13870</v>
      </c>
      <c r="E410" s="4">
        <v>2</v>
      </c>
      <c r="F410" s="3">
        <f t="shared" si="5"/>
        <v>0.5813176608110926</v>
      </c>
      <c r="G410" s="3">
        <f>$G$16+F410</f>
        <v>0.5813176608110926</v>
      </c>
      <c r="R410" s="14"/>
    </row>
    <row r="411" spans="1:18" x14ac:dyDescent="0.2">
      <c r="A411" s="14"/>
      <c r="C411" s="5"/>
      <c r="D411" s="7">
        <f>D410+J$17</f>
        <v>13870</v>
      </c>
      <c r="E411" s="4">
        <v>3</v>
      </c>
      <c r="F411" s="3">
        <f t="shared" si="5"/>
        <v>0.5813176608110926</v>
      </c>
      <c r="G411" s="3">
        <f>$J$16+F411</f>
        <v>0.5813176608110926</v>
      </c>
      <c r="R411" s="14"/>
    </row>
    <row r="412" spans="1:18" x14ac:dyDescent="0.2">
      <c r="A412" s="14"/>
      <c r="C412" s="5"/>
      <c r="D412" s="7">
        <f>D411+M$17</f>
        <v>13870</v>
      </c>
      <c r="E412" s="4">
        <v>4</v>
      </c>
      <c r="F412" s="3">
        <f t="shared" si="5"/>
        <v>0.5813176608110926</v>
      </c>
      <c r="G412" s="3">
        <f>$M$16+F412</f>
        <v>0.5813176608110926</v>
      </c>
      <c r="R412" s="14"/>
    </row>
    <row r="413" spans="1:18" x14ac:dyDescent="0.2">
      <c r="A413" s="14"/>
      <c r="C413" s="5"/>
      <c r="D413" s="7">
        <f>D412+P$17</f>
        <v>13870</v>
      </c>
      <c r="E413" s="4">
        <v>5</v>
      </c>
      <c r="F413" s="3">
        <f t="shared" si="5"/>
        <v>0.5813176608110926</v>
      </c>
      <c r="G413" s="3">
        <f>$P$16+F413</f>
        <v>0.5813176608110926</v>
      </c>
      <c r="R413" s="14"/>
    </row>
    <row r="414" spans="1:18" x14ac:dyDescent="0.2">
      <c r="A414" s="14"/>
      <c r="C414" s="5"/>
      <c r="D414" s="7">
        <f>D413+D$25</f>
        <v>13870</v>
      </c>
      <c r="E414" s="4">
        <v>6</v>
      </c>
      <c r="F414" s="3">
        <f t="shared" ref="F414:F477" si="6">$G413*EXP(($D414-$D413)*(-LN(2)/$D$10))</f>
        <v>0.5813176608110926</v>
      </c>
      <c r="G414" s="3">
        <f>$D$24+F414</f>
        <v>0.5813176608110926</v>
      </c>
      <c r="R414" s="14"/>
    </row>
    <row r="415" spans="1:18" x14ac:dyDescent="0.2">
      <c r="A415" s="14"/>
      <c r="C415" s="5"/>
      <c r="D415" s="7">
        <f>D414+G$25</f>
        <v>13870</v>
      </c>
      <c r="E415" s="4">
        <v>7</v>
      </c>
      <c r="F415" s="3">
        <f t="shared" si="6"/>
        <v>0.5813176608110926</v>
      </c>
      <c r="G415" s="3">
        <f>$G$24+F415</f>
        <v>0.5813176608110926</v>
      </c>
      <c r="R415" s="14"/>
    </row>
    <row r="416" spans="1:18" x14ac:dyDescent="0.2">
      <c r="A416" s="14"/>
      <c r="C416" s="5"/>
      <c r="D416" s="7">
        <f>D415+J$25</f>
        <v>13870</v>
      </c>
      <c r="E416" s="4">
        <v>8</v>
      </c>
      <c r="F416" s="3">
        <f t="shared" si="6"/>
        <v>0.5813176608110926</v>
      </c>
      <c r="G416" s="3">
        <f>$J$24+F416</f>
        <v>0.5813176608110926</v>
      </c>
      <c r="R416" s="14"/>
    </row>
    <row r="417" spans="1:18" x14ac:dyDescent="0.2">
      <c r="A417" s="14"/>
      <c r="C417" s="5"/>
      <c r="D417" s="7">
        <f>D416+M$25</f>
        <v>13870</v>
      </c>
      <c r="E417" s="4">
        <v>9</v>
      </c>
      <c r="F417" s="3">
        <f t="shared" si="6"/>
        <v>0.5813176608110926</v>
      </c>
      <c r="G417" s="3">
        <f>$M$24+F417</f>
        <v>0.5813176608110926</v>
      </c>
      <c r="R417" s="14"/>
    </row>
    <row r="418" spans="1:18" x14ac:dyDescent="0.2">
      <c r="A418" s="14"/>
      <c r="C418" s="5"/>
      <c r="D418" s="7">
        <f>D417+P$25</f>
        <v>13870</v>
      </c>
      <c r="E418" s="4">
        <v>10</v>
      </c>
      <c r="F418" s="3">
        <f t="shared" si="6"/>
        <v>0.5813176608110926</v>
      </c>
      <c r="G418" s="3">
        <f>$P$24+F418</f>
        <v>0.5813176608110926</v>
      </c>
      <c r="R418" s="14"/>
    </row>
    <row r="419" spans="1:18" x14ac:dyDescent="0.2">
      <c r="A419" s="14"/>
      <c r="C419" s="5">
        <f>D419/365+1</f>
        <v>40</v>
      </c>
      <c r="D419" s="7">
        <f>D418+((365*$G$9)-(SUM(G$17,J$17,M$17,P$17,D$25,G$25,J$25,M$25,P$25)))</f>
        <v>14235</v>
      </c>
      <c r="E419" s="4">
        <v>1</v>
      </c>
      <c r="F419" s="3">
        <f t="shared" si="6"/>
        <v>0.38131767523534615</v>
      </c>
      <c r="G419" s="3">
        <f>$D$16+F419</f>
        <v>0.58131767523534617</v>
      </c>
      <c r="R419" s="14"/>
    </row>
    <row r="420" spans="1:18" x14ac:dyDescent="0.2">
      <c r="A420" s="14"/>
      <c r="C420" s="5"/>
      <c r="D420" s="7">
        <f>D419+$G$17</f>
        <v>14235</v>
      </c>
      <c r="E420" s="4">
        <v>2</v>
      </c>
      <c r="F420" s="3">
        <f t="shared" si="6"/>
        <v>0.58131767523534617</v>
      </c>
      <c r="G420" s="3">
        <f>$G$16+F420</f>
        <v>0.58131767523534617</v>
      </c>
      <c r="R420" s="14"/>
    </row>
    <row r="421" spans="1:18" x14ac:dyDescent="0.2">
      <c r="A421" s="14"/>
      <c r="C421" s="5"/>
      <c r="D421" s="7">
        <f>D420+J$17</f>
        <v>14235</v>
      </c>
      <c r="E421" s="4">
        <v>3</v>
      </c>
      <c r="F421" s="3">
        <f t="shared" si="6"/>
        <v>0.58131767523534617</v>
      </c>
      <c r="G421" s="3">
        <f>$J$16+F421</f>
        <v>0.58131767523534617</v>
      </c>
      <c r="R421" s="14"/>
    </row>
    <row r="422" spans="1:18" x14ac:dyDescent="0.2">
      <c r="A422" s="14"/>
      <c r="C422" s="5"/>
      <c r="D422" s="7">
        <f>D421+M$17</f>
        <v>14235</v>
      </c>
      <c r="E422" s="4">
        <v>4</v>
      </c>
      <c r="F422" s="3">
        <f t="shared" si="6"/>
        <v>0.58131767523534617</v>
      </c>
      <c r="G422" s="3">
        <f>$M$16+F422</f>
        <v>0.58131767523534617</v>
      </c>
      <c r="R422" s="14"/>
    </row>
    <row r="423" spans="1:18" x14ac:dyDescent="0.2">
      <c r="A423" s="14"/>
      <c r="C423" s="5"/>
      <c r="D423" s="7">
        <f>D422+P$17</f>
        <v>14235</v>
      </c>
      <c r="E423" s="4">
        <v>5</v>
      </c>
      <c r="F423" s="3">
        <f t="shared" si="6"/>
        <v>0.58131767523534617</v>
      </c>
      <c r="G423" s="3">
        <f>$P$16+F423</f>
        <v>0.58131767523534617</v>
      </c>
      <c r="R423" s="14"/>
    </row>
    <row r="424" spans="1:18" x14ac:dyDescent="0.2">
      <c r="A424" s="14"/>
      <c r="C424" s="5"/>
      <c r="D424" s="7">
        <f>D423+D$25</f>
        <v>14235</v>
      </c>
      <c r="E424" s="4">
        <v>6</v>
      </c>
      <c r="F424" s="3">
        <f t="shared" si="6"/>
        <v>0.58131767523534617</v>
      </c>
      <c r="G424" s="3">
        <f>$D$24+F424</f>
        <v>0.58131767523534617</v>
      </c>
      <c r="R424" s="14"/>
    </row>
    <row r="425" spans="1:18" x14ac:dyDescent="0.2">
      <c r="A425" s="14"/>
      <c r="C425" s="5"/>
      <c r="D425" s="7">
        <f>D424+G$25</f>
        <v>14235</v>
      </c>
      <c r="E425" s="4">
        <v>7</v>
      </c>
      <c r="F425" s="3">
        <f t="shared" si="6"/>
        <v>0.58131767523534617</v>
      </c>
      <c r="G425" s="3">
        <f>$G$24+F425</f>
        <v>0.58131767523534617</v>
      </c>
      <c r="R425" s="14"/>
    </row>
    <row r="426" spans="1:18" x14ac:dyDescent="0.2">
      <c r="A426" s="14"/>
      <c r="C426" s="5"/>
      <c r="D426" s="7">
        <f>D425+J$25</f>
        <v>14235</v>
      </c>
      <c r="E426" s="4">
        <v>8</v>
      </c>
      <c r="F426" s="3">
        <f t="shared" si="6"/>
        <v>0.58131767523534617</v>
      </c>
      <c r="G426" s="3">
        <f>$J$24+F426</f>
        <v>0.58131767523534617</v>
      </c>
      <c r="R426" s="14"/>
    </row>
    <row r="427" spans="1:18" x14ac:dyDescent="0.2">
      <c r="A427" s="14"/>
      <c r="C427" s="5"/>
      <c r="D427" s="7">
        <f>D426+M$25</f>
        <v>14235</v>
      </c>
      <c r="E427" s="4">
        <v>9</v>
      </c>
      <c r="F427" s="3">
        <f t="shared" si="6"/>
        <v>0.58131767523534617</v>
      </c>
      <c r="G427" s="3">
        <f>$M$24+F427</f>
        <v>0.58131767523534617</v>
      </c>
      <c r="R427" s="14"/>
    </row>
    <row r="428" spans="1:18" x14ac:dyDescent="0.2">
      <c r="A428" s="14"/>
      <c r="C428" s="5"/>
      <c r="D428" s="7">
        <f>D427+P$25</f>
        <v>14235</v>
      </c>
      <c r="E428" s="4">
        <v>10</v>
      </c>
      <c r="F428" s="3">
        <f t="shared" si="6"/>
        <v>0.58131767523534617</v>
      </c>
      <c r="G428" s="3">
        <f>$P$24+F428</f>
        <v>0.58131767523534617</v>
      </c>
      <c r="R428" s="14"/>
    </row>
    <row r="429" spans="1:18" x14ac:dyDescent="0.2">
      <c r="A429" s="14"/>
      <c r="C429" s="5">
        <f>D429/365+1</f>
        <v>41</v>
      </c>
      <c r="D429" s="7">
        <f>D428+((365*$G$9)-(SUM(G$17,J$17,M$17,P$17,D$25,G$25,J$25,M$25,P$25)))</f>
        <v>14600</v>
      </c>
      <c r="E429" s="4">
        <v>1</v>
      </c>
      <c r="F429" s="3">
        <f t="shared" si="6"/>
        <v>0.38131768469699373</v>
      </c>
      <c r="G429" s="3">
        <f>$D$16+F429</f>
        <v>0.58131768469699374</v>
      </c>
      <c r="R429" s="14"/>
    </row>
    <row r="430" spans="1:18" x14ac:dyDescent="0.2">
      <c r="A430" s="14"/>
      <c r="C430" s="5"/>
      <c r="D430" s="7">
        <f>D429+$G$17</f>
        <v>14600</v>
      </c>
      <c r="E430" s="4">
        <v>2</v>
      </c>
      <c r="F430" s="3">
        <f t="shared" si="6"/>
        <v>0.58131768469699374</v>
      </c>
      <c r="G430" s="3">
        <f>$G$16+F430</f>
        <v>0.58131768469699374</v>
      </c>
      <c r="R430" s="14"/>
    </row>
    <row r="431" spans="1:18" x14ac:dyDescent="0.2">
      <c r="A431" s="14"/>
      <c r="C431" s="5"/>
      <c r="D431" s="7">
        <f>D430+J$17</f>
        <v>14600</v>
      </c>
      <c r="E431" s="4">
        <v>3</v>
      </c>
      <c r="F431" s="3">
        <f t="shared" si="6"/>
        <v>0.58131768469699374</v>
      </c>
      <c r="G431" s="3">
        <f>$J$16+F431</f>
        <v>0.58131768469699374</v>
      </c>
      <c r="R431" s="14"/>
    </row>
    <row r="432" spans="1:18" x14ac:dyDescent="0.2">
      <c r="A432" s="14"/>
      <c r="C432" s="5"/>
      <c r="D432" s="7">
        <f>D431+M$17</f>
        <v>14600</v>
      </c>
      <c r="E432" s="4">
        <v>4</v>
      </c>
      <c r="F432" s="3">
        <f t="shared" si="6"/>
        <v>0.58131768469699374</v>
      </c>
      <c r="G432" s="3">
        <f>$M$16+F432</f>
        <v>0.58131768469699374</v>
      </c>
      <c r="R432" s="14"/>
    </row>
    <row r="433" spans="1:18" x14ac:dyDescent="0.2">
      <c r="A433" s="14"/>
      <c r="C433" s="5"/>
      <c r="D433" s="7">
        <f>D432+P$17</f>
        <v>14600</v>
      </c>
      <c r="E433" s="4">
        <v>5</v>
      </c>
      <c r="F433" s="3">
        <f t="shared" si="6"/>
        <v>0.58131768469699374</v>
      </c>
      <c r="G433" s="3">
        <f>$P$16+F433</f>
        <v>0.58131768469699374</v>
      </c>
      <c r="R433" s="14"/>
    </row>
    <row r="434" spans="1:18" x14ac:dyDescent="0.2">
      <c r="A434" s="14"/>
      <c r="C434" s="5"/>
      <c r="D434" s="7">
        <f>D433+D$25</f>
        <v>14600</v>
      </c>
      <c r="E434" s="4">
        <v>6</v>
      </c>
      <c r="F434" s="3">
        <f t="shared" si="6"/>
        <v>0.58131768469699374</v>
      </c>
      <c r="G434" s="3">
        <f>$D$24+F434</f>
        <v>0.58131768469699374</v>
      </c>
      <c r="R434" s="14"/>
    </row>
    <row r="435" spans="1:18" x14ac:dyDescent="0.2">
      <c r="A435" s="14"/>
      <c r="C435" s="5"/>
      <c r="D435" s="7">
        <f>D434+G$25</f>
        <v>14600</v>
      </c>
      <c r="E435" s="4">
        <v>7</v>
      </c>
      <c r="F435" s="3">
        <f t="shared" si="6"/>
        <v>0.58131768469699374</v>
      </c>
      <c r="G435" s="3">
        <f>$G$24+F435</f>
        <v>0.58131768469699374</v>
      </c>
      <c r="R435" s="14"/>
    </row>
    <row r="436" spans="1:18" x14ac:dyDescent="0.2">
      <c r="A436" s="14"/>
      <c r="C436" s="5"/>
      <c r="D436" s="7">
        <f>D435+J$25</f>
        <v>14600</v>
      </c>
      <c r="E436" s="4">
        <v>8</v>
      </c>
      <c r="F436" s="3">
        <f t="shared" si="6"/>
        <v>0.58131768469699374</v>
      </c>
      <c r="G436" s="3">
        <f>$J$24+F436</f>
        <v>0.58131768469699374</v>
      </c>
      <c r="R436" s="14"/>
    </row>
    <row r="437" spans="1:18" x14ac:dyDescent="0.2">
      <c r="A437" s="14"/>
      <c r="C437" s="5"/>
      <c r="D437" s="7">
        <f>D436+M$25</f>
        <v>14600</v>
      </c>
      <c r="E437" s="4">
        <v>9</v>
      </c>
      <c r="F437" s="3">
        <f t="shared" si="6"/>
        <v>0.58131768469699374</v>
      </c>
      <c r="G437" s="3">
        <f>$M$24+F437</f>
        <v>0.58131768469699374</v>
      </c>
      <c r="R437" s="14"/>
    </row>
    <row r="438" spans="1:18" x14ac:dyDescent="0.2">
      <c r="A438" s="14"/>
      <c r="C438" s="5"/>
      <c r="D438" s="7">
        <f>D437+P$25</f>
        <v>14600</v>
      </c>
      <c r="E438" s="4">
        <v>10</v>
      </c>
      <c r="F438" s="3">
        <f t="shared" si="6"/>
        <v>0.58131768469699374</v>
      </c>
      <c r="G438" s="3">
        <f>$P$24+F438</f>
        <v>0.58131768469699374</v>
      </c>
      <c r="R438" s="14"/>
    </row>
    <row r="439" spans="1:18" x14ac:dyDescent="0.2">
      <c r="A439" s="14"/>
      <c r="C439" s="5">
        <f>D439/365+1</f>
        <v>42</v>
      </c>
      <c r="D439" s="7">
        <f>D438+((365*$G$9)-(SUM(G$17,J$17,M$17,P$17,D$25,G$25,J$25,M$25,P$25)))</f>
        <v>14965</v>
      </c>
      <c r="E439" s="4">
        <v>1</v>
      </c>
      <c r="F439" s="3">
        <f t="shared" si="6"/>
        <v>0.38131769090339979</v>
      </c>
      <c r="G439" s="3">
        <f>$D$16+F439</f>
        <v>0.5813176909033998</v>
      </c>
      <c r="R439" s="14"/>
    </row>
    <row r="440" spans="1:18" x14ac:dyDescent="0.2">
      <c r="A440" s="14"/>
      <c r="C440" s="5"/>
      <c r="D440" s="7">
        <f>D439+$G$17</f>
        <v>14965</v>
      </c>
      <c r="E440" s="4">
        <v>2</v>
      </c>
      <c r="F440" s="3">
        <f t="shared" si="6"/>
        <v>0.5813176909033998</v>
      </c>
      <c r="G440" s="3">
        <f>$G$16+F440</f>
        <v>0.5813176909033998</v>
      </c>
      <c r="R440" s="14"/>
    </row>
    <row r="441" spans="1:18" x14ac:dyDescent="0.2">
      <c r="A441" s="14"/>
      <c r="C441" s="5"/>
      <c r="D441" s="7">
        <f>D440+J$17</f>
        <v>14965</v>
      </c>
      <c r="E441" s="4">
        <v>3</v>
      </c>
      <c r="F441" s="3">
        <f t="shared" si="6"/>
        <v>0.5813176909033998</v>
      </c>
      <c r="G441" s="3">
        <f>$J$16+F441</f>
        <v>0.5813176909033998</v>
      </c>
      <c r="R441" s="14"/>
    </row>
    <row r="442" spans="1:18" x14ac:dyDescent="0.2">
      <c r="A442" s="14"/>
      <c r="C442" s="5"/>
      <c r="D442" s="7">
        <f>D441+M$17</f>
        <v>14965</v>
      </c>
      <c r="E442" s="4">
        <v>4</v>
      </c>
      <c r="F442" s="3">
        <f t="shared" si="6"/>
        <v>0.5813176909033998</v>
      </c>
      <c r="G442" s="3">
        <f>$M$16+F442</f>
        <v>0.5813176909033998</v>
      </c>
      <c r="R442" s="14"/>
    </row>
    <row r="443" spans="1:18" x14ac:dyDescent="0.2">
      <c r="A443" s="14"/>
      <c r="C443" s="5"/>
      <c r="D443" s="7">
        <f>D442+P$17</f>
        <v>14965</v>
      </c>
      <c r="E443" s="4">
        <v>5</v>
      </c>
      <c r="F443" s="3">
        <f t="shared" si="6"/>
        <v>0.5813176909033998</v>
      </c>
      <c r="G443" s="3">
        <f>$P$16+F443</f>
        <v>0.5813176909033998</v>
      </c>
      <c r="R443" s="14"/>
    </row>
    <row r="444" spans="1:18" x14ac:dyDescent="0.2">
      <c r="A444" s="14"/>
      <c r="C444" s="5"/>
      <c r="D444" s="7">
        <f>D443+D$25</f>
        <v>14965</v>
      </c>
      <c r="E444" s="4">
        <v>6</v>
      </c>
      <c r="F444" s="3">
        <f t="shared" si="6"/>
        <v>0.5813176909033998</v>
      </c>
      <c r="G444" s="3">
        <f>$D$24+F444</f>
        <v>0.5813176909033998</v>
      </c>
      <c r="R444" s="14"/>
    </row>
    <row r="445" spans="1:18" x14ac:dyDescent="0.2">
      <c r="A445" s="14"/>
      <c r="C445" s="5"/>
      <c r="D445" s="7">
        <f>D444+G$25</f>
        <v>14965</v>
      </c>
      <c r="E445" s="4">
        <v>7</v>
      </c>
      <c r="F445" s="3">
        <f t="shared" si="6"/>
        <v>0.5813176909033998</v>
      </c>
      <c r="G445" s="3">
        <f>$G$24+F445</f>
        <v>0.5813176909033998</v>
      </c>
      <c r="R445" s="14"/>
    </row>
    <row r="446" spans="1:18" x14ac:dyDescent="0.2">
      <c r="A446" s="14"/>
      <c r="C446" s="5"/>
      <c r="D446" s="7">
        <f>D445+J$25</f>
        <v>14965</v>
      </c>
      <c r="E446" s="4">
        <v>8</v>
      </c>
      <c r="F446" s="3">
        <f t="shared" si="6"/>
        <v>0.5813176909033998</v>
      </c>
      <c r="G446" s="3">
        <f>$J$24+F446</f>
        <v>0.5813176909033998</v>
      </c>
      <c r="R446" s="14"/>
    </row>
    <row r="447" spans="1:18" x14ac:dyDescent="0.2">
      <c r="A447" s="14"/>
      <c r="C447" s="5"/>
      <c r="D447" s="7">
        <f>D446+M$25</f>
        <v>14965</v>
      </c>
      <c r="E447" s="4">
        <v>9</v>
      </c>
      <c r="F447" s="3">
        <f t="shared" si="6"/>
        <v>0.5813176909033998</v>
      </c>
      <c r="G447" s="3">
        <f>$M$24+F447</f>
        <v>0.5813176909033998</v>
      </c>
      <c r="R447" s="14"/>
    </row>
    <row r="448" spans="1:18" x14ac:dyDescent="0.2">
      <c r="A448" s="14"/>
      <c r="C448" s="5"/>
      <c r="D448" s="7">
        <f>D447+P$25</f>
        <v>14965</v>
      </c>
      <c r="E448" s="4">
        <v>10</v>
      </c>
      <c r="F448" s="3">
        <f t="shared" si="6"/>
        <v>0.5813176909033998</v>
      </c>
      <c r="G448" s="3">
        <f>$P$24+F448</f>
        <v>0.5813176909033998</v>
      </c>
      <c r="R448" s="14"/>
    </row>
    <row r="449" spans="1:18" x14ac:dyDescent="0.2">
      <c r="A449" s="14"/>
      <c r="C449" s="5">
        <f>D449/365+1</f>
        <v>43</v>
      </c>
      <c r="D449" s="7">
        <f>D448+((365*$G$9)-(SUM(G$17,J$17,M$17,P$17,D$25,G$25,J$25,M$25,P$25)))</f>
        <v>15330</v>
      </c>
      <c r="E449" s="4">
        <v>1</v>
      </c>
      <c r="F449" s="3">
        <f t="shared" si="6"/>
        <v>0.38131769497451701</v>
      </c>
      <c r="G449" s="3">
        <f>$D$16+F449</f>
        <v>0.58131769497451702</v>
      </c>
      <c r="R449" s="14"/>
    </row>
    <row r="450" spans="1:18" x14ac:dyDescent="0.2">
      <c r="A450" s="14"/>
      <c r="C450" s="5"/>
      <c r="D450" s="7">
        <f>D449+$G$17</f>
        <v>15330</v>
      </c>
      <c r="E450" s="4">
        <v>2</v>
      </c>
      <c r="F450" s="3">
        <f t="shared" si="6"/>
        <v>0.58131769497451702</v>
      </c>
      <c r="G450" s="3">
        <f>$G$16+F450</f>
        <v>0.58131769497451702</v>
      </c>
      <c r="R450" s="14"/>
    </row>
    <row r="451" spans="1:18" x14ac:dyDescent="0.2">
      <c r="A451" s="14"/>
      <c r="C451" s="5"/>
      <c r="D451" s="7">
        <f>D450+J$17</f>
        <v>15330</v>
      </c>
      <c r="E451" s="4">
        <v>3</v>
      </c>
      <c r="F451" s="3">
        <f t="shared" si="6"/>
        <v>0.58131769497451702</v>
      </c>
      <c r="G451" s="3">
        <f>$J$16+F451</f>
        <v>0.58131769497451702</v>
      </c>
      <c r="R451" s="14"/>
    </row>
    <row r="452" spans="1:18" x14ac:dyDescent="0.2">
      <c r="A452" s="14"/>
      <c r="C452" s="5"/>
      <c r="D452" s="7">
        <f>D451+M$17</f>
        <v>15330</v>
      </c>
      <c r="E452" s="4">
        <v>4</v>
      </c>
      <c r="F452" s="3">
        <f t="shared" si="6"/>
        <v>0.58131769497451702</v>
      </c>
      <c r="G452" s="3">
        <f>$M$16+F452</f>
        <v>0.58131769497451702</v>
      </c>
      <c r="R452" s="14"/>
    </row>
    <row r="453" spans="1:18" x14ac:dyDescent="0.2">
      <c r="A453" s="14"/>
      <c r="C453" s="5"/>
      <c r="D453" s="7">
        <f>D452+P$17</f>
        <v>15330</v>
      </c>
      <c r="E453" s="4">
        <v>5</v>
      </c>
      <c r="F453" s="3">
        <f t="shared" si="6"/>
        <v>0.58131769497451702</v>
      </c>
      <c r="G453" s="3">
        <f>$P$16+F453</f>
        <v>0.58131769497451702</v>
      </c>
      <c r="R453" s="14"/>
    </row>
    <row r="454" spans="1:18" x14ac:dyDescent="0.2">
      <c r="A454" s="14"/>
      <c r="C454" s="5"/>
      <c r="D454" s="7">
        <f>D453+D$25</f>
        <v>15330</v>
      </c>
      <c r="E454" s="4">
        <v>6</v>
      </c>
      <c r="F454" s="3">
        <f t="shared" si="6"/>
        <v>0.58131769497451702</v>
      </c>
      <c r="G454" s="3">
        <f>$D$24+F454</f>
        <v>0.58131769497451702</v>
      </c>
      <c r="R454" s="14"/>
    </row>
    <row r="455" spans="1:18" x14ac:dyDescent="0.2">
      <c r="A455" s="14"/>
      <c r="C455" s="5"/>
      <c r="D455" s="7">
        <f>D454+G$25</f>
        <v>15330</v>
      </c>
      <c r="E455" s="4">
        <v>7</v>
      </c>
      <c r="F455" s="3">
        <f t="shared" si="6"/>
        <v>0.58131769497451702</v>
      </c>
      <c r="G455" s="3">
        <f>$G$24+F455</f>
        <v>0.58131769497451702</v>
      </c>
      <c r="R455" s="14"/>
    </row>
    <row r="456" spans="1:18" x14ac:dyDescent="0.2">
      <c r="A456" s="14"/>
      <c r="C456" s="5"/>
      <c r="D456" s="7">
        <f>D455+J$25</f>
        <v>15330</v>
      </c>
      <c r="E456" s="4">
        <v>8</v>
      </c>
      <c r="F456" s="3">
        <f t="shared" si="6"/>
        <v>0.58131769497451702</v>
      </c>
      <c r="G456" s="3">
        <f>$J$24+F456</f>
        <v>0.58131769497451702</v>
      </c>
      <c r="R456" s="14"/>
    </row>
    <row r="457" spans="1:18" x14ac:dyDescent="0.2">
      <c r="A457" s="14"/>
      <c r="C457" s="5"/>
      <c r="D457" s="7">
        <f>D456+M$25</f>
        <v>15330</v>
      </c>
      <c r="E457" s="4">
        <v>9</v>
      </c>
      <c r="F457" s="3">
        <f t="shared" si="6"/>
        <v>0.58131769497451702</v>
      </c>
      <c r="G457" s="3">
        <f>$M$24+F457</f>
        <v>0.58131769497451702</v>
      </c>
      <c r="R457" s="14"/>
    </row>
    <row r="458" spans="1:18" x14ac:dyDescent="0.2">
      <c r="A458" s="14"/>
      <c r="C458" s="5"/>
      <c r="D458" s="7">
        <f>D457+P$25</f>
        <v>15330</v>
      </c>
      <c r="E458" s="4">
        <v>10</v>
      </c>
      <c r="F458" s="3">
        <f t="shared" si="6"/>
        <v>0.58131769497451702</v>
      </c>
      <c r="G458" s="3">
        <f>$P$24+F458</f>
        <v>0.58131769497451702</v>
      </c>
      <c r="R458" s="14"/>
    </row>
    <row r="459" spans="1:18" x14ac:dyDescent="0.2">
      <c r="A459" s="14"/>
      <c r="C459" s="5">
        <f>D459/365+1</f>
        <v>44</v>
      </c>
      <c r="D459" s="7">
        <f>D458+((365*$G$9)-(SUM(G$17,J$17,M$17,P$17,D$25,G$25,J$25,M$25,P$25)))</f>
        <v>15695</v>
      </c>
      <c r="E459" s="4">
        <v>1</v>
      </c>
      <c r="F459" s="3">
        <f t="shared" si="6"/>
        <v>0.38131769764498286</v>
      </c>
      <c r="G459" s="3">
        <f>$D$16+F459</f>
        <v>0.58131769764498287</v>
      </c>
      <c r="R459" s="14"/>
    </row>
    <row r="460" spans="1:18" x14ac:dyDescent="0.2">
      <c r="A460" s="14"/>
      <c r="C460" s="5"/>
      <c r="D460" s="7">
        <f>D459+$G$17</f>
        <v>15695</v>
      </c>
      <c r="E460" s="4">
        <v>2</v>
      </c>
      <c r="F460" s="3">
        <f t="shared" si="6"/>
        <v>0.58131769764498287</v>
      </c>
      <c r="G460" s="3">
        <f>$G$16+F460</f>
        <v>0.58131769764498287</v>
      </c>
      <c r="R460" s="14"/>
    </row>
    <row r="461" spans="1:18" x14ac:dyDescent="0.2">
      <c r="A461" s="14"/>
      <c r="C461" s="5"/>
      <c r="D461" s="7">
        <f>D460+J$17</f>
        <v>15695</v>
      </c>
      <c r="E461" s="4">
        <v>3</v>
      </c>
      <c r="F461" s="3">
        <f t="shared" si="6"/>
        <v>0.58131769764498287</v>
      </c>
      <c r="G461" s="3">
        <f>$J$16+F461</f>
        <v>0.58131769764498287</v>
      </c>
      <c r="R461" s="14"/>
    </row>
    <row r="462" spans="1:18" x14ac:dyDescent="0.2">
      <c r="A462" s="14"/>
      <c r="C462" s="5"/>
      <c r="D462" s="7">
        <f>D461+M$17</f>
        <v>15695</v>
      </c>
      <c r="E462" s="4">
        <v>4</v>
      </c>
      <c r="F462" s="3">
        <f t="shared" si="6"/>
        <v>0.58131769764498287</v>
      </c>
      <c r="G462" s="3">
        <f>$M$16+F462</f>
        <v>0.58131769764498287</v>
      </c>
      <c r="R462" s="14"/>
    </row>
    <row r="463" spans="1:18" x14ac:dyDescent="0.2">
      <c r="A463" s="14"/>
      <c r="C463" s="5"/>
      <c r="D463" s="7">
        <f>D462+P$17</f>
        <v>15695</v>
      </c>
      <c r="E463" s="4">
        <v>5</v>
      </c>
      <c r="F463" s="3">
        <f t="shared" si="6"/>
        <v>0.58131769764498287</v>
      </c>
      <c r="G463" s="3">
        <f>$P$16+F463</f>
        <v>0.58131769764498287</v>
      </c>
      <c r="R463" s="14"/>
    </row>
    <row r="464" spans="1:18" x14ac:dyDescent="0.2">
      <c r="A464" s="14"/>
      <c r="C464" s="5"/>
      <c r="D464" s="7">
        <f>D463+D$25</f>
        <v>15695</v>
      </c>
      <c r="E464" s="4">
        <v>6</v>
      </c>
      <c r="F464" s="3">
        <f t="shared" si="6"/>
        <v>0.58131769764498287</v>
      </c>
      <c r="G464" s="3">
        <f>$D$24+F464</f>
        <v>0.58131769764498287</v>
      </c>
      <c r="R464" s="14"/>
    </row>
    <row r="465" spans="1:18" x14ac:dyDescent="0.2">
      <c r="A465" s="14"/>
      <c r="C465" s="5"/>
      <c r="D465" s="7">
        <f>D464+G$25</f>
        <v>15695</v>
      </c>
      <c r="E465" s="4">
        <v>7</v>
      </c>
      <c r="F465" s="3">
        <f t="shared" si="6"/>
        <v>0.58131769764498287</v>
      </c>
      <c r="G465" s="3">
        <f>$G$24+F465</f>
        <v>0.58131769764498287</v>
      </c>
      <c r="R465" s="14"/>
    </row>
    <row r="466" spans="1:18" x14ac:dyDescent="0.2">
      <c r="A466" s="14"/>
      <c r="C466" s="5"/>
      <c r="D466" s="7">
        <f>D465+J$25</f>
        <v>15695</v>
      </c>
      <c r="E466" s="4">
        <v>8</v>
      </c>
      <c r="F466" s="3">
        <f t="shared" si="6"/>
        <v>0.58131769764498287</v>
      </c>
      <c r="G466" s="3">
        <f>$J$24+F466</f>
        <v>0.58131769764498287</v>
      </c>
      <c r="R466" s="14"/>
    </row>
    <row r="467" spans="1:18" x14ac:dyDescent="0.2">
      <c r="A467" s="14"/>
      <c r="C467" s="5"/>
      <c r="D467" s="7">
        <f>D466+M$25</f>
        <v>15695</v>
      </c>
      <c r="E467" s="4">
        <v>9</v>
      </c>
      <c r="F467" s="3">
        <f t="shared" si="6"/>
        <v>0.58131769764498287</v>
      </c>
      <c r="G467" s="3">
        <f>$M$24+F467</f>
        <v>0.58131769764498287</v>
      </c>
      <c r="R467" s="14"/>
    </row>
    <row r="468" spans="1:18" x14ac:dyDescent="0.2">
      <c r="A468" s="14"/>
      <c r="C468" s="5"/>
      <c r="D468" s="7">
        <f>D467+P$25</f>
        <v>15695</v>
      </c>
      <c r="E468" s="4">
        <v>10</v>
      </c>
      <c r="F468" s="3">
        <f t="shared" si="6"/>
        <v>0.58131769764498287</v>
      </c>
      <c r="G468" s="3">
        <f>$P$24+F468</f>
        <v>0.58131769764498287</v>
      </c>
      <c r="R468" s="14"/>
    </row>
    <row r="469" spans="1:18" x14ac:dyDescent="0.2">
      <c r="A469" s="14"/>
      <c r="C469" s="5">
        <f>D469/365+1</f>
        <v>45</v>
      </c>
      <c r="D469" s="7">
        <f>D468+((365*$G$9)-(SUM(G$17,J$17,M$17,P$17,D$25,G$25,J$25,M$25,P$25)))</f>
        <v>16060</v>
      </c>
      <c r="E469" s="4">
        <v>1</v>
      </c>
      <c r="F469" s="3">
        <f t="shared" si="6"/>
        <v>0.38131769939668575</v>
      </c>
      <c r="G469" s="3">
        <f>$D$16+F469</f>
        <v>0.58131769939668576</v>
      </c>
      <c r="R469" s="14"/>
    </row>
    <row r="470" spans="1:18" x14ac:dyDescent="0.2">
      <c r="A470" s="14"/>
      <c r="C470" s="5"/>
      <c r="D470" s="7">
        <f>D469+$G$17</f>
        <v>16060</v>
      </c>
      <c r="E470" s="4">
        <v>2</v>
      </c>
      <c r="F470" s="3">
        <f t="shared" si="6"/>
        <v>0.58131769939668576</v>
      </c>
      <c r="G470" s="3">
        <f>$G$16+F470</f>
        <v>0.58131769939668576</v>
      </c>
      <c r="R470" s="14"/>
    </row>
    <row r="471" spans="1:18" x14ac:dyDescent="0.2">
      <c r="A471" s="14"/>
      <c r="C471" s="5"/>
      <c r="D471" s="7">
        <f>D470+J$17</f>
        <v>16060</v>
      </c>
      <c r="E471" s="4">
        <v>3</v>
      </c>
      <c r="F471" s="3">
        <f t="shared" si="6"/>
        <v>0.58131769939668576</v>
      </c>
      <c r="G471" s="3">
        <f>$J$16+F471</f>
        <v>0.58131769939668576</v>
      </c>
      <c r="R471" s="14"/>
    </row>
    <row r="472" spans="1:18" x14ac:dyDescent="0.2">
      <c r="A472" s="14"/>
      <c r="C472" s="5"/>
      <c r="D472" s="7">
        <f>D471+M$17</f>
        <v>16060</v>
      </c>
      <c r="E472" s="4">
        <v>4</v>
      </c>
      <c r="F472" s="3">
        <f t="shared" si="6"/>
        <v>0.58131769939668576</v>
      </c>
      <c r="G472" s="3">
        <f>$M$16+F472</f>
        <v>0.58131769939668576</v>
      </c>
      <c r="R472" s="14"/>
    </row>
    <row r="473" spans="1:18" x14ac:dyDescent="0.2">
      <c r="A473" s="14"/>
      <c r="C473" s="5"/>
      <c r="D473" s="7">
        <f>D472+P$17</f>
        <v>16060</v>
      </c>
      <c r="E473" s="4">
        <v>5</v>
      </c>
      <c r="F473" s="3">
        <f t="shared" si="6"/>
        <v>0.58131769939668576</v>
      </c>
      <c r="G473" s="3">
        <f>$P$16+F473</f>
        <v>0.58131769939668576</v>
      </c>
      <c r="R473" s="14"/>
    </row>
    <row r="474" spans="1:18" x14ac:dyDescent="0.2">
      <c r="A474" s="14"/>
      <c r="C474" s="5"/>
      <c r="D474" s="7">
        <f>D473+D$25</f>
        <v>16060</v>
      </c>
      <c r="E474" s="4">
        <v>6</v>
      </c>
      <c r="F474" s="3">
        <f t="shared" si="6"/>
        <v>0.58131769939668576</v>
      </c>
      <c r="G474" s="3">
        <f>$D$24+F474</f>
        <v>0.58131769939668576</v>
      </c>
      <c r="R474" s="14"/>
    </row>
    <row r="475" spans="1:18" x14ac:dyDescent="0.2">
      <c r="A475" s="14"/>
      <c r="C475" s="5"/>
      <c r="D475" s="7">
        <f>D474+G$25</f>
        <v>16060</v>
      </c>
      <c r="E475" s="4">
        <v>7</v>
      </c>
      <c r="F475" s="3">
        <f t="shared" si="6"/>
        <v>0.58131769939668576</v>
      </c>
      <c r="G475" s="3">
        <f>$G$24+F475</f>
        <v>0.58131769939668576</v>
      </c>
      <c r="R475" s="14"/>
    </row>
    <row r="476" spans="1:18" x14ac:dyDescent="0.2">
      <c r="A476" s="14"/>
      <c r="C476" s="5"/>
      <c r="D476" s="7">
        <f>D475+J$25</f>
        <v>16060</v>
      </c>
      <c r="E476" s="4">
        <v>8</v>
      </c>
      <c r="F476" s="3">
        <f t="shared" si="6"/>
        <v>0.58131769939668576</v>
      </c>
      <c r="G476" s="3">
        <f>$J$24+F476</f>
        <v>0.58131769939668576</v>
      </c>
      <c r="R476" s="14"/>
    </row>
    <row r="477" spans="1:18" x14ac:dyDescent="0.2">
      <c r="A477" s="14"/>
      <c r="C477" s="5"/>
      <c r="D477" s="7">
        <f>D476+M$25</f>
        <v>16060</v>
      </c>
      <c r="E477" s="4">
        <v>9</v>
      </c>
      <c r="F477" s="3">
        <f t="shared" si="6"/>
        <v>0.58131769939668576</v>
      </c>
      <c r="G477" s="3">
        <f>$M$24+F477</f>
        <v>0.58131769939668576</v>
      </c>
      <c r="R477" s="14"/>
    </row>
    <row r="478" spans="1:18" x14ac:dyDescent="0.2">
      <c r="A478" s="14"/>
      <c r="C478" s="5"/>
      <c r="D478" s="7">
        <f>D477+P$25</f>
        <v>16060</v>
      </c>
      <c r="E478" s="4">
        <v>10</v>
      </c>
      <c r="F478" s="3">
        <f t="shared" ref="F478:F528" si="7">$G477*EXP(($D478-$D477)*(-LN(2)/$D$10))</f>
        <v>0.58131769939668576</v>
      </c>
      <c r="G478" s="3">
        <f>$P$24+F478</f>
        <v>0.58131769939668576</v>
      </c>
      <c r="R478" s="14"/>
    </row>
    <row r="479" spans="1:18" x14ac:dyDescent="0.2">
      <c r="A479" s="14"/>
      <c r="C479" s="5">
        <f>D479/365+1</f>
        <v>46</v>
      </c>
      <c r="D479" s="7">
        <f>D478+((365*$G$9)-(SUM(G$17,J$17,M$17,P$17,D$25,G$25,J$25,M$25,P$25)))</f>
        <v>16425</v>
      </c>
      <c r="E479" s="4">
        <v>1</v>
      </c>
      <c r="F479" s="3">
        <f t="shared" si="7"/>
        <v>0.38131770054572234</v>
      </c>
      <c r="G479" s="3">
        <f>$D$16+F479</f>
        <v>0.5813177005457224</v>
      </c>
      <c r="R479" s="14"/>
    </row>
    <row r="480" spans="1:18" x14ac:dyDescent="0.2">
      <c r="A480" s="14"/>
      <c r="C480" s="5"/>
      <c r="D480" s="7">
        <f>D479+$G$17</f>
        <v>16425</v>
      </c>
      <c r="E480" s="4">
        <v>2</v>
      </c>
      <c r="F480" s="3">
        <f t="shared" si="7"/>
        <v>0.5813177005457224</v>
      </c>
      <c r="G480" s="3">
        <f>$G$16+F480</f>
        <v>0.5813177005457224</v>
      </c>
      <c r="R480" s="14"/>
    </row>
    <row r="481" spans="1:18" x14ac:dyDescent="0.2">
      <c r="A481" s="14"/>
      <c r="C481" s="5"/>
      <c r="D481" s="7">
        <f>D480+J$17</f>
        <v>16425</v>
      </c>
      <c r="E481" s="4">
        <v>3</v>
      </c>
      <c r="F481" s="3">
        <f t="shared" si="7"/>
        <v>0.5813177005457224</v>
      </c>
      <c r="G481" s="3">
        <f>$J$16+F481</f>
        <v>0.5813177005457224</v>
      </c>
      <c r="R481" s="14"/>
    </row>
    <row r="482" spans="1:18" x14ac:dyDescent="0.2">
      <c r="A482" s="14"/>
      <c r="C482" s="5"/>
      <c r="D482" s="7">
        <f>D481+M$17</f>
        <v>16425</v>
      </c>
      <c r="E482" s="4">
        <v>4</v>
      </c>
      <c r="F482" s="3">
        <f t="shared" si="7"/>
        <v>0.5813177005457224</v>
      </c>
      <c r="G482" s="3">
        <f>$M$16+F482</f>
        <v>0.5813177005457224</v>
      </c>
      <c r="R482" s="14"/>
    </row>
    <row r="483" spans="1:18" x14ac:dyDescent="0.2">
      <c r="A483" s="14"/>
      <c r="C483" s="5"/>
      <c r="D483" s="7">
        <f>D482+P$17</f>
        <v>16425</v>
      </c>
      <c r="E483" s="4">
        <v>5</v>
      </c>
      <c r="F483" s="3">
        <f t="shared" si="7"/>
        <v>0.5813177005457224</v>
      </c>
      <c r="G483" s="3">
        <f>$P$16+F483</f>
        <v>0.5813177005457224</v>
      </c>
      <c r="R483" s="14"/>
    </row>
    <row r="484" spans="1:18" x14ac:dyDescent="0.2">
      <c r="A484" s="14"/>
      <c r="C484" s="5"/>
      <c r="D484" s="7">
        <f>D483+D$25</f>
        <v>16425</v>
      </c>
      <c r="E484" s="4">
        <v>6</v>
      </c>
      <c r="F484" s="3">
        <f t="shared" si="7"/>
        <v>0.5813177005457224</v>
      </c>
      <c r="G484" s="3">
        <f>$D$24+F484</f>
        <v>0.5813177005457224</v>
      </c>
      <c r="R484" s="14"/>
    </row>
    <row r="485" spans="1:18" x14ac:dyDescent="0.2">
      <c r="A485" s="14"/>
      <c r="C485" s="5"/>
      <c r="D485" s="7">
        <f>D484+G$25</f>
        <v>16425</v>
      </c>
      <c r="E485" s="4">
        <v>7</v>
      </c>
      <c r="F485" s="3">
        <f t="shared" si="7"/>
        <v>0.5813177005457224</v>
      </c>
      <c r="G485" s="3">
        <f>$G$24+F485</f>
        <v>0.5813177005457224</v>
      </c>
      <c r="R485" s="14"/>
    </row>
    <row r="486" spans="1:18" x14ac:dyDescent="0.2">
      <c r="A486" s="14"/>
      <c r="C486" s="5"/>
      <c r="D486" s="7">
        <f>D485+J$25</f>
        <v>16425</v>
      </c>
      <c r="E486" s="4">
        <v>8</v>
      </c>
      <c r="F486" s="3">
        <f t="shared" si="7"/>
        <v>0.5813177005457224</v>
      </c>
      <c r="G486" s="3">
        <f>$J$24+F486</f>
        <v>0.5813177005457224</v>
      </c>
      <c r="R486" s="14"/>
    </row>
    <row r="487" spans="1:18" x14ac:dyDescent="0.2">
      <c r="A487" s="14"/>
      <c r="C487" s="5"/>
      <c r="D487" s="7">
        <f>D486+M$25</f>
        <v>16425</v>
      </c>
      <c r="E487" s="4">
        <v>9</v>
      </c>
      <c r="F487" s="3">
        <f t="shared" si="7"/>
        <v>0.5813177005457224</v>
      </c>
      <c r="G487" s="3">
        <f>$M$24+F487</f>
        <v>0.5813177005457224</v>
      </c>
      <c r="R487" s="14"/>
    </row>
    <row r="488" spans="1:18" x14ac:dyDescent="0.2">
      <c r="A488" s="14"/>
      <c r="C488" s="5"/>
      <c r="D488" s="7">
        <f>D487+P$25</f>
        <v>16425</v>
      </c>
      <c r="E488" s="4">
        <v>10</v>
      </c>
      <c r="F488" s="3">
        <f t="shared" si="7"/>
        <v>0.5813177005457224</v>
      </c>
      <c r="G488" s="3">
        <f>$P$24+F488</f>
        <v>0.5813177005457224</v>
      </c>
      <c r="R488" s="14"/>
    </row>
    <row r="489" spans="1:18" x14ac:dyDescent="0.2">
      <c r="A489" s="14"/>
      <c r="C489" s="5">
        <f>D489/365+1</f>
        <v>47</v>
      </c>
      <c r="D489" s="7">
        <f>D488+((365*$G$9)-(SUM(G$17,J$17,M$17,P$17,D$25,G$25,J$25,M$25,P$25)))</f>
        <v>16790</v>
      </c>
      <c r="E489" s="4">
        <v>1</v>
      </c>
      <c r="F489" s="3">
        <f t="shared" si="7"/>
        <v>0.38131770129943759</v>
      </c>
      <c r="G489" s="3">
        <f>$D$16+F489</f>
        <v>0.58131770129943761</v>
      </c>
      <c r="R489" s="14"/>
    </row>
    <row r="490" spans="1:18" x14ac:dyDescent="0.2">
      <c r="A490" s="14"/>
      <c r="C490" s="5"/>
      <c r="D490" s="7">
        <f>D489+$G$17</f>
        <v>16790</v>
      </c>
      <c r="E490" s="4">
        <v>2</v>
      </c>
      <c r="F490" s="3">
        <f t="shared" si="7"/>
        <v>0.58131770129943761</v>
      </c>
      <c r="G490" s="3">
        <f>$G$16+F490</f>
        <v>0.58131770129943761</v>
      </c>
      <c r="R490" s="14"/>
    </row>
    <row r="491" spans="1:18" x14ac:dyDescent="0.2">
      <c r="A491" s="14"/>
      <c r="C491" s="5"/>
      <c r="D491" s="7">
        <f>D490+J$17</f>
        <v>16790</v>
      </c>
      <c r="E491" s="4">
        <v>3</v>
      </c>
      <c r="F491" s="3">
        <f t="shared" si="7"/>
        <v>0.58131770129943761</v>
      </c>
      <c r="G491" s="3">
        <f>$J$16+F491</f>
        <v>0.58131770129943761</v>
      </c>
      <c r="R491" s="14"/>
    </row>
    <row r="492" spans="1:18" x14ac:dyDescent="0.2">
      <c r="A492" s="14"/>
      <c r="C492" s="5"/>
      <c r="D492" s="7">
        <f>D491+M$17</f>
        <v>16790</v>
      </c>
      <c r="E492" s="4">
        <v>4</v>
      </c>
      <c r="F492" s="3">
        <f t="shared" si="7"/>
        <v>0.58131770129943761</v>
      </c>
      <c r="G492" s="3">
        <f>$M$16+F492</f>
        <v>0.58131770129943761</v>
      </c>
      <c r="R492" s="14"/>
    </row>
    <row r="493" spans="1:18" x14ac:dyDescent="0.2">
      <c r="A493" s="14"/>
      <c r="C493" s="5"/>
      <c r="D493" s="7">
        <f>D492+P$17</f>
        <v>16790</v>
      </c>
      <c r="E493" s="4">
        <v>5</v>
      </c>
      <c r="F493" s="3">
        <f t="shared" si="7"/>
        <v>0.58131770129943761</v>
      </c>
      <c r="G493" s="3">
        <f>$P$16+F493</f>
        <v>0.58131770129943761</v>
      </c>
      <c r="R493" s="14"/>
    </row>
    <row r="494" spans="1:18" x14ac:dyDescent="0.2">
      <c r="A494" s="14"/>
      <c r="C494" s="5"/>
      <c r="D494" s="7">
        <f>D493+D$25</f>
        <v>16790</v>
      </c>
      <c r="E494" s="4">
        <v>6</v>
      </c>
      <c r="F494" s="3">
        <f t="shared" si="7"/>
        <v>0.58131770129943761</v>
      </c>
      <c r="G494" s="3">
        <f>$D$24+F494</f>
        <v>0.58131770129943761</v>
      </c>
      <c r="R494" s="14"/>
    </row>
    <row r="495" spans="1:18" x14ac:dyDescent="0.2">
      <c r="A495" s="14"/>
      <c r="C495" s="5"/>
      <c r="D495" s="7">
        <f>D494+G$25</f>
        <v>16790</v>
      </c>
      <c r="E495" s="4">
        <v>7</v>
      </c>
      <c r="F495" s="3">
        <f t="shared" si="7"/>
        <v>0.58131770129943761</v>
      </c>
      <c r="G495" s="3">
        <f>$G$24+F495</f>
        <v>0.58131770129943761</v>
      </c>
      <c r="R495" s="14"/>
    </row>
    <row r="496" spans="1:18" x14ac:dyDescent="0.2">
      <c r="A496" s="14"/>
      <c r="C496" s="5"/>
      <c r="D496" s="7">
        <f>D495+J$25</f>
        <v>16790</v>
      </c>
      <c r="E496" s="4">
        <v>8</v>
      </c>
      <c r="F496" s="3">
        <f t="shared" si="7"/>
        <v>0.58131770129943761</v>
      </c>
      <c r="G496" s="3">
        <f>$J$24+F496</f>
        <v>0.58131770129943761</v>
      </c>
      <c r="R496" s="14"/>
    </row>
    <row r="497" spans="1:18" x14ac:dyDescent="0.2">
      <c r="A497" s="14"/>
      <c r="C497" s="5"/>
      <c r="D497" s="7">
        <f>D496+M$25</f>
        <v>16790</v>
      </c>
      <c r="E497" s="4">
        <v>9</v>
      </c>
      <c r="F497" s="3">
        <f t="shared" si="7"/>
        <v>0.58131770129943761</v>
      </c>
      <c r="G497" s="3">
        <f>$M$24+F497</f>
        <v>0.58131770129943761</v>
      </c>
      <c r="R497" s="14"/>
    </row>
    <row r="498" spans="1:18" x14ac:dyDescent="0.2">
      <c r="A498" s="14"/>
      <c r="C498" s="5"/>
      <c r="D498" s="7">
        <f>D497+P$25</f>
        <v>16790</v>
      </c>
      <c r="E498" s="4">
        <v>10</v>
      </c>
      <c r="F498" s="3">
        <f t="shared" si="7"/>
        <v>0.58131770129943761</v>
      </c>
      <c r="G498" s="3">
        <f>$P$24+F498</f>
        <v>0.58131770129943761</v>
      </c>
      <c r="R498" s="14"/>
    </row>
    <row r="499" spans="1:18" x14ac:dyDescent="0.2">
      <c r="A499" s="14"/>
      <c r="C499" s="5">
        <f>D499/365+1</f>
        <v>48</v>
      </c>
      <c r="D499" s="7">
        <f>D498+((365*$G$9)-(SUM(G$17,J$17,M$17,P$17,D$25,G$25,J$25,M$25,P$25)))</f>
        <v>17155</v>
      </c>
      <c r="E499" s="4">
        <v>1</v>
      </c>
      <c r="F499" s="3">
        <f t="shared" si="7"/>
        <v>0.38131770179384011</v>
      </c>
      <c r="G499" s="3">
        <f>$D$16+F499</f>
        <v>0.58131770179384012</v>
      </c>
      <c r="R499" s="14"/>
    </row>
    <row r="500" spans="1:18" x14ac:dyDescent="0.2">
      <c r="A500" s="14"/>
      <c r="C500" s="5"/>
      <c r="D500" s="7">
        <f>D499+$G$17</f>
        <v>17155</v>
      </c>
      <c r="E500" s="4">
        <v>2</v>
      </c>
      <c r="F500" s="3">
        <f t="shared" si="7"/>
        <v>0.58131770179384012</v>
      </c>
      <c r="G500" s="3">
        <f>$G$16+F500</f>
        <v>0.58131770179384012</v>
      </c>
      <c r="R500" s="14"/>
    </row>
    <row r="501" spans="1:18" x14ac:dyDescent="0.2">
      <c r="A501" s="14"/>
      <c r="C501" s="5"/>
      <c r="D501" s="7">
        <f>D500+J$17</f>
        <v>17155</v>
      </c>
      <c r="E501" s="4">
        <v>3</v>
      </c>
      <c r="F501" s="3">
        <f t="shared" si="7"/>
        <v>0.58131770179384012</v>
      </c>
      <c r="G501" s="3">
        <f>$J$16+F501</f>
        <v>0.58131770179384012</v>
      </c>
      <c r="R501" s="14"/>
    </row>
    <row r="502" spans="1:18" x14ac:dyDescent="0.2">
      <c r="A502" s="14"/>
      <c r="C502" s="5"/>
      <c r="D502" s="7">
        <f>D501+M$17</f>
        <v>17155</v>
      </c>
      <c r="E502" s="4">
        <v>4</v>
      </c>
      <c r="F502" s="3">
        <f t="shared" si="7"/>
        <v>0.58131770179384012</v>
      </c>
      <c r="G502" s="3">
        <f>$M$16+F502</f>
        <v>0.58131770179384012</v>
      </c>
      <c r="R502" s="14"/>
    </row>
    <row r="503" spans="1:18" x14ac:dyDescent="0.2">
      <c r="A503" s="14"/>
      <c r="C503" s="5"/>
      <c r="D503" s="7">
        <f>D502+P$17</f>
        <v>17155</v>
      </c>
      <c r="E503" s="4">
        <v>5</v>
      </c>
      <c r="F503" s="3">
        <f t="shared" si="7"/>
        <v>0.58131770179384012</v>
      </c>
      <c r="G503" s="3">
        <f>$P$16+F503</f>
        <v>0.58131770179384012</v>
      </c>
      <c r="R503" s="14"/>
    </row>
    <row r="504" spans="1:18" x14ac:dyDescent="0.2">
      <c r="A504" s="14"/>
      <c r="C504" s="5"/>
      <c r="D504" s="7">
        <f>D503+D$25</f>
        <v>17155</v>
      </c>
      <c r="E504" s="4">
        <v>6</v>
      </c>
      <c r="F504" s="3">
        <f t="shared" si="7"/>
        <v>0.58131770179384012</v>
      </c>
      <c r="G504" s="3">
        <f>$D$24+F504</f>
        <v>0.58131770179384012</v>
      </c>
      <c r="R504" s="14"/>
    </row>
    <row r="505" spans="1:18" x14ac:dyDescent="0.2">
      <c r="A505" s="14"/>
      <c r="C505" s="5"/>
      <c r="D505" s="7">
        <f>D504+G$25</f>
        <v>17155</v>
      </c>
      <c r="E505" s="4">
        <v>7</v>
      </c>
      <c r="F505" s="3">
        <f t="shared" si="7"/>
        <v>0.58131770179384012</v>
      </c>
      <c r="G505" s="3">
        <f>$G$24+F505</f>
        <v>0.58131770179384012</v>
      </c>
      <c r="R505" s="14"/>
    </row>
    <row r="506" spans="1:18" x14ac:dyDescent="0.2">
      <c r="A506" s="14"/>
      <c r="C506" s="5"/>
      <c r="D506" s="7">
        <f>D505+J$25</f>
        <v>17155</v>
      </c>
      <c r="E506" s="4">
        <v>8</v>
      </c>
      <c r="F506" s="3">
        <f t="shared" si="7"/>
        <v>0.58131770179384012</v>
      </c>
      <c r="G506" s="3">
        <f>$J$24+F506</f>
        <v>0.58131770179384012</v>
      </c>
      <c r="R506" s="14"/>
    </row>
    <row r="507" spans="1:18" x14ac:dyDescent="0.2">
      <c r="A507" s="14"/>
      <c r="C507" s="5"/>
      <c r="D507" s="7">
        <f>D506+M$25</f>
        <v>17155</v>
      </c>
      <c r="E507" s="4">
        <v>9</v>
      </c>
      <c r="F507" s="3">
        <f t="shared" si="7"/>
        <v>0.58131770179384012</v>
      </c>
      <c r="G507" s="3">
        <f>$M$24+F507</f>
        <v>0.58131770179384012</v>
      </c>
      <c r="R507" s="14"/>
    </row>
    <row r="508" spans="1:18" x14ac:dyDescent="0.2">
      <c r="A508" s="14"/>
      <c r="C508" s="5"/>
      <c r="D508" s="7">
        <f>D507+P$25</f>
        <v>17155</v>
      </c>
      <c r="E508" s="4">
        <v>10</v>
      </c>
      <c r="F508" s="3">
        <f t="shared" si="7"/>
        <v>0.58131770179384012</v>
      </c>
      <c r="G508" s="3">
        <f>$P$24+F508</f>
        <v>0.58131770179384012</v>
      </c>
      <c r="R508" s="14"/>
    </row>
    <row r="509" spans="1:18" x14ac:dyDescent="0.2">
      <c r="A509" s="14"/>
      <c r="C509" s="5">
        <f>D509/365+1</f>
        <v>49</v>
      </c>
      <c r="D509" s="7">
        <f>D508+((365*$G$9)-(SUM(G$17,J$17,M$17,P$17,D$25,G$25,J$25,M$25,P$25)))</f>
        <v>17520</v>
      </c>
      <c r="E509" s="4">
        <v>1</v>
      </c>
      <c r="F509" s="3">
        <f t="shared" si="7"/>
        <v>0.38131770211814547</v>
      </c>
      <c r="G509" s="3">
        <f>$D$16+F509</f>
        <v>0.58131770211814549</v>
      </c>
      <c r="R509" s="14"/>
    </row>
    <row r="510" spans="1:18" x14ac:dyDescent="0.2">
      <c r="A510" s="14"/>
      <c r="C510" s="5"/>
      <c r="D510" s="7">
        <f>D509+$G$17</f>
        <v>17520</v>
      </c>
      <c r="E510" s="4">
        <v>2</v>
      </c>
      <c r="F510" s="3">
        <f t="shared" si="7"/>
        <v>0.58131770211814549</v>
      </c>
      <c r="G510" s="3">
        <f>$G$16+F510</f>
        <v>0.58131770211814549</v>
      </c>
      <c r="R510" s="14"/>
    </row>
    <row r="511" spans="1:18" x14ac:dyDescent="0.2">
      <c r="A511" s="14"/>
      <c r="C511" s="5"/>
      <c r="D511" s="7">
        <f>D510+J$17</f>
        <v>17520</v>
      </c>
      <c r="E511" s="4">
        <v>3</v>
      </c>
      <c r="F511" s="3">
        <f t="shared" si="7"/>
        <v>0.58131770211814549</v>
      </c>
      <c r="G511" s="3">
        <f>$J$16+F511</f>
        <v>0.58131770211814549</v>
      </c>
      <c r="R511" s="14"/>
    </row>
    <row r="512" spans="1:18" x14ac:dyDescent="0.2">
      <c r="A512" s="14"/>
      <c r="C512" s="5"/>
      <c r="D512" s="7">
        <f>D511+M$17</f>
        <v>17520</v>
      </c>
      <c r="E512" s="4">
        <v>4</v>
      </c>
      <c r="F512" s="3">
        <f t="shared" si="7"/>
        <v>0.58131770211814549</v>
      </c>
      <c r="G512" s="3">
        <f>$M$16+F512</f>
        <v>0.58131770211814549</v>
      </c>
      <c r="R512" s="14"/>
    </row>
    <row r="513" spans="1:18" x14ac:dyDescent="0.2">
      <c r="A513" s="14"/>
      <c r="C513" s="5"/>
      <c r="D513" s="7">
        <f>D512+P$17</f>
        <v>17520</v>
      </c>
      <c r="E513" s="4">
        <v>5</v>
      </c>
      <c r="F513" s="3">
        <f t="shared" si="7"/>
        <v>0.58131770211814549</v>
      </c>
      <c r="G513" s="3">
        <f>$P$16+F513</f>
        <v>0.58131770211814549</v>
      </c>
      <c r="R513" s="14"/>
    </row>
    <row r="514" spans="1:18" x14ac:dyDescent="0.2">
      <c r="A514" s="14"/>
      <c r="C514" s="5"/>
      <c r="D514" s="7">
        <f>D513+D$25</f>
        <v>17520</v>
      </c>
      <c r="E514" s="4">
        <v>6</v>
      </c>
      <c r="F514" s="3">
        <f t="shared" si="7"/>
        <v>0.58131770211814549</v>
      </c>
      <c r="G514" s="3">
        <f>$D$24+F514</f>
        <v>0.58131770211814549</v>
      </c>
      <c r="R514" s="14"/>
    </row>
    <row r="515" spans="1:18" x14ac:dyDescent="0.2">
      <c r="A515" s="14"/>
      <c r="C515" s="5"/>
      <c r="D515" s="7">
        <f>D514+G$25</f>
        <v>17520</v>
      </c>
      <c r="E515" s="4">
        <v>7</v>
      </c>
      <c r="F515" s="3">
        <f t="shared" si="7"/>
        <v>0.58131770211814549</v>
      </c>
      <c r="G515" s="3">
        <f>$G$24+F515</f>
        <v>0.58131770211814549</v>
      </c>
      <c r="R515" s="14"/>
    </row>
    <row r="516" spans="1:18" x14ac:dyDescent="0.2">
      <c r="A516" s="14"/>
      <c r="C516" s="5"/>
      <c r="D516" s="7">
        <f>D515+J$25</f>
        <v>17520</v>
      </c>
      <c r="E516" s="4">
        <v>8</v>
      </c>
      <c r="F516" s="3">
        <f t="shared" si="7"/>
        <v>0.58131770211814549</v>
      </c>
      <c r="G516" s="3">
        <f>$J$24+F516</f>
        <v>0.58131770211814549</v>
      </c>
      <c r="R516" s="14"/>
    </row>
    <row r="517" spans="1:18" x14ac:dyDescent="0.2">
      <c r="A517" s="14"/>
      <c r="C517" s="5"/>
      <c r="D517" s="7">
        <f>D516+M$25</f>
        <v>17520</v>
      </c>
      <c r="E517" s="4">
        <v>9</v>
      </c>
      <c r="F517" s="3">
        <f t="shared" si="7"/>
        <v>0.58131770211814549</v>
      </c>
      <c r="G517" s="3">
        <f>$M$24+F517</f>
        <v>0.58131770211814549</v>
      </c>
      <c r="R517" s="14"/>
    </row>
    <row r="518" spans="1:18" x14ac:dyDescent="0.2">
      <c r="A518" s="14"/>
      <c r="C518" s="5"/>
      <c r="D518" s="7">
        <f>D517+P$25</f>
        <v>17520</v>
      </c>
      <c r="E518" s="4">
        <v>10</v>
      </c>
      <c r="F518" s="3">
        <f t="shared" si="7"/>
        <v>0.58131770211814549</v>
      </c>
      <c r="G518" s="3">
        <f>$P$24+F518</f>
        <v>0.58131770211814549</v>
      </c>
      <c r="R518" s="14"/>
    </row>
    <row r="519" spans="1:18" x14ac:dyDescent="0.2">
      <c r="A519" s="14"/>
      <c r="C519" s="5">
        <f>D519/365+1</f>
        <v>50</v>
      </c>
      <c r="D519" s="7">
        <f>D518+((365*$G$9)-(SUM(G$17,J$17,M$17,P$17,D$25,G$25,J$25,M$25,P$25)))</f>
        <v>17885</v>
      </c>
      <c r="E519" s="4">
        <v>1</v>
      </c>
      <c r="F519" s="3">
        <f t="shared" si="7"/>
        <v>0.38131770233087486</v>
      </c>
      <c r="G519" s="3">
        <f>$D$16+F519</f>
        <v>0.58131770233087487</v>
      </c>
      <c r="R519" s="14"/>
    </row>
    <row r="520" spans="1:18" x14ac:dyDescent="0.2">
      <c r="A520" s="14"/>
      <c r="C520" s="5"/>
      <c r="D520" s="7">
        <f>D519+$G$17</f>
        <v>17885</v>
      </c>
      <c r="E520" s="4">
        <v>2</v>
      </c>
      <c r="F520" s="3">
        <f t="shared" si="7"/>
        <v>0.58131770233087487</v>
      </c>
      <c r="G520" s="3">
        <f>$G$16+F520</f>
        <v>0.58131770233087487</v>
      </c>
      <c r="R520" s="14"/>
    </row>
    <row r="521" spans="1:18" x14ac:dyDescent="0.2">
      <c r="A521" s="14"/>
      <c r="C521" s="5"/>
      <c r="D521" s="7">
        <f>D520+J$17</f>
        <v>17885</v>
      </c>
      <c r="E521" s="4">
        <v>3</v>
      </c>
      <c r="F521" s="3">
        <f t="shared" si="7"/>
        <v>0.58131770233087487</v>
      </c>
      <c r="G521" s="3">
        <f>$J$16+F521</f>
        <v>0.58131770233087487</v>
      </c>
      <c r="R521" s="14"/>
    </row>
    <row r="522" spans="1:18" x14ac:dyDescent="0.2">
      <c r="A522" s="14"/>
      <c r="C522" s="5"/>
      <c r="D522" s="7">
        <f>D521+M$17</f>
        <v>17885</v>
      </c>
      <c r="E522" s="4">
        <v>4</v>
      </c>
      <c r="F522" s="3">
        <f t="shared" si="7"/>
        <v>0.58131770233087487</v>
      </c>
      <c r="G522" s="3">
        <f>$M$16+F522</f>
        <v>0.58131770233087487</v>
      </c>
      <c r="R522" s="14"/>
    </row>
    <row r="523" spans="1:18" x14ac:dyDescent="0.2">
      <c r="A523" s="14"/>
      <c r="C523" s="5"/>
      <c r="D523" s="7">
        <f>D522+P$17</f>
        <v>17885</v>
      </c>
      <c r="E523" s="4">
        <v>5</v>
      </c>
      <c r="F523" s="3">
        <f t="shared" si="7"/>
        <v>0.58131770233087487</v>
      </c>
      <c r="G523" s="3">
        <f>$P$16+F523</f>
        <v>0.58131770233087487</v>
      </c>
      <c r="R523" s="14"/>
    </row>
    <row r="524" spans="1:18" x14ac:dyDescent="0.2">
      <c r="A524" s="14"/>
      <c r="C524" s="5"/>
      <c r="D524" s="7">
        <f>D523+D$25</f>
        <v>17885</v>
      </c>
      <c r="E524" s="4">
        <v>6</v>
      </c>
      <c r="F524" s="3">
        <f t="shared" si="7"/>
        <v>0.58131770233087487</v>
      </c>
      <c r="G524" s="3">
        <f>$D$24+F524</f>
        <v>0.58131770233087487</v>
      </c>
      <c r="R524" s="14"/>
    </row>
    <row r="525" spans="1:18" x14ac:dyDescent="0.2">
      <c r="A525" s="14"/>
      <c r="C525" s="5"/>
      <c r="D525" s="7">
        <f>D524+G$25</f>
        <v>17885</v>
      </c>
      <c r="E525" s="4">
        <v>7</v>
      </c>
      <c r="F525" s="3">
        <f t="shared" si="7"/>
        <v>0.58131770233087487</v>
      </c>
      <c r="G525" s="3">
        <f>$G$24+F525</f>
        <v>0.58131770233087487</v>
      </c>
      <c r="R525" s="14"/>
    </row>
    <row r="526" spans="1:18" x14ac:dyDescent="0.2">
      <c r="A526" s="14"/>
      <c r="C526" s="5"/>
      <c r="D526" s="7">
        <f>D525+J$25</f>
        <v>17885</v>
      </c>
      <c r="E526" s="4">
        <v>8</v>
      </c>
      <c r="F526" s="3">
        <f t="shared" si="7"/>
        <v>0.58131770233087487</v>
      </c>
      <c r="G526" s="3">
        <f>$J$24+F526</f>
        <v>0.58131770233087487</v>
      </c>
      <c r="R526" s="14"/>
    </row>
    <row r="527" spans="1:18" x14ac:dyDescent="0.2">
      <c r="A527" s="14"/>
      <c r="C527" s="5"/>
      <c r="D527" s="7">
        <f>D526+M$25</f>
        <v>17885</v>
      </c>
      <c r="E527" s="4">
        <v>9</v>
      </c>
      <c r="F527" s="3">
        <f t="shared" si="7"/>
        <v>0.58131770233087487</v>
      </c>
      <c r="G527" s="3">
        <f>$M$24+F527</f>
        <v>0.58131770233087487</v>
      </c>
      <c r="R527" s="14"/>
    </row>
    <row r="528" spans="1:18" x14ac:dyDescent="0.2">
      <c r="A528" s="14"/>
      <c r="C528" s="5"/>
      <c r="D528" s="7">
        <f>D527+P$25</f>
        <v>17885</v>
      </c>
      <c r="E528" s="4">
        <v>10</v>
      </c>
      <c r="F528" s="3">
        <f t="shared" si="7"/>
        <v>0.58131770233087487</v>
      </c>
      <c r="G528" s="3">
        <f>$P$24+F528</f>
        <v>0.58131770233087487</v>
      </c>
      <c r="R528" s="14"/>
    </row>
    <row r="529" spans="1:18" x14ac:dyDescent="0.2">
      <c r="A529" s="14"/>
      <c r="R529" s="14"/>
    </row>
    <row r="530" spans="1:18" s="6" customFormat="1" ht="6" customHeight="1" x14ac:dyDescent="0.2">
      <c r="A530" s="14"/>
      <c r="B530" s="14"/>
      <c r="C530" s="14"/>
      <c r="D530" s="14"/>
      <c r="E530" s="14"/>
      <c r="F530" s="14"/>
      <c r="G530" s="14"/>
      <c r="H530" s="14"/>
      <c r="I530" s="14"/>
      <c r="J530" s="14"/>
      <c r="K530" s="14"/>
      <c r="L530" s="14"/>
      <c r="M530" s="14"/>
      <c r="N530" s="14"/>
      <c r="O530" s="14"/>
      <c r="P530" s="14"/>
      <c r="Q530" s="14"/>
      <c r="R530" s="14"/>
    </row>
  </sheetData>
  <sheetProtection sheet="1" objects="1" scenarios="1"/>
  <mergeCells count="3">
    <mergeCell ref="C5:P6"/>
    <mergeCell ref="J57:L57"/>
    <mergeCell ref="B2:Q2"/>
  </mergeCells>
  <conditionalFormatting sqref="I9">
    <cfRule type="expression" dxfId="1" priority="2" stopIfTrue="1">
      <formula>$G$9&lt;1</formula>
    </cfRule>
  </conditionalFormatting>
  <conditionalFormatting sqref="F10">
    <cfRule type="expression" dxfId="0" priority="1">
      <formula>$D$10=0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"/>
  <sheetViews>
    <sheetView workbookViewId="0">
      <selection activeCell="B26" sqref="B26"/>
    </sheetView>
  </sheetViews>
  <sheetFormatPr defaultRowHeight="15" x14ac:dyDescent="0.2"/>
  <cols>
    <col min="1" max="16384" width="9" style="8"/>
  </cols>
  <sheetData>
    <row r="1" spans="1:1" x14ac:dyDescent="0.2">
      <c r="A1" s="8" t="s">
        <v>56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97</vt:i4>
      </vt:variant>
    </vt:vector>
  </HeadingPairs>
  <TitlesOfParts>
    <vt:vector size="102" baseType="lpstr">
      <vt:lpstr>Introduction</vt:lpstr>
      <vt:lpstr>Instructions</vt:lpstr>
      <vt:lpstr>PEC soil</vt:lpstr>
      <vt:lpstr>PEC soil accumulation</vt:lpstr>
      <vt:lpstr>Amendments</vt:lpstr>
      <vt:lpstr>PECacc_density</vt:lpstr>
      <vt:lpstr>PECacc_depth</vt:lpstr>
      <vt:lpstr>PECacc_DT50</vt:lpstr>
      <vt:lpstr>PECacc_loading_equiv_01</vt:lpstr>
      <vt:lpstr>PECacc_loading_equiv_02</vt:lpstr>
      <vt:lpstr>PECacc_loading_equiv_03</vt:lpstr>
      <vt:lpstr>PECacc_loading_equiv_04</vt:lpstr>
      <vt:lpstr>PECacc_loading_equiv_05</vt:lpstr>
      <vt:lpstr>PECacc_loading_equiv_06</vt:lpstr>
      <vt:lpstr>PECacc_loading_equiv_07</vt:lpstr>
      <vt:lpstr>PECacc_loading_equiv_08</vt:lpstr>
      <vt:lpstr>PECacc_loading_equiv_09</vt:lpstr>
      <vt:lpstr>PECacc_loading_equiv_10</vt:lpstr>
      <vt:lpstr>PECacc_Rate_01</vt:lpstr>
      <vt:lpstr>PECacc_Rate_02</vt:lpstr>
      <vt:lpstr>PECacc_Rate_03</vt:lpstr>
      <vt:lpstr>PECacc_Rate_04</vt:lpstr>
      <vt:lpstr>PECacc_Rate_05</vt:lpstr>
      <vt:lpstr>PECacc_Rate_06</vt:lpstr>
      <vt:lpstr>PECacc_Rate_07</vt:lpstr>
      <vt:lpstr>PECacc_Rate_08</vt:lpstr>
      <vt:lpstr>PECacc_Rate_09</vt:lpstr>
      <vt:lpstr>PECacc_Rate_10</vt:lpstr>
      <vt:lpstr>PECacc_Rate_interception_01</vt:lpstr>
      <vt:lpstr>PECacc_Rate_interception_02</vt:lpstr>
      <vt:lpstr>PECacc_Rate_interception_03</vt:lpstr>
      <vt:lpstr>PECacc_Rate_interception_04</vt:lpstr>
      <vt:lpstr>PECacc_Rate_interception_05</vt:lpstr>
      <vt:lpstr>PECacc_Rate_interception_06</vt:lpstr>
      <vt:lpstr>PECacc_Rate_interception_07</vt:lpstr>
      <vt:lpstr>PECacc_Rate_interception_08</vt:lpstr>
      <vt:lpstr>PECacc_Rate_interception_09</vt:lpstr>
      <vt:lpstr>PECacc_Rate_interception_10</vt:lpstr>
      <vt:lpstr>PECacc_Rotations</vt:lpstr>
      <vt:lpstr>PECacc_Soil_Loading_01</vt:lpstr>
      <vt:lpstr>PECacc_Soil_Loading_02</vt:lpstr>
      <vt:lpstr>PECacc_Soil_Loading_03</vt:lpstr>
      <vt:lpstr>PECacc_Soil_Loading_04</vt:lpstr>
      <vt:lpstr>PECacc_Soil_Loading_05</vt:lpstr>
      <vt:lpstr>PECacc_Soil_Loading_06</vt:lpstr>
      <vt:lpstr>PECacc_Soil_Loading_07</vt:lpstr>
      <vt:lpstr>PECacc_Soil_Loading_08</vt:lpstr>
      <vt:lpstr>PECacc_Soil_Loading_09</vt:lpstr>
      <vt:lpstr>PECacc_Soil_Loading_10</vt:lpstr>
      <vt:lpstr>PECsoil_01</vt:lpstr>
      <vt:lpstr>PECsoil_02</vt:lpstr>
      <vt:lpstr>PECsoil_03</vt:lpstr>
      <vt:lpstr>PECsoil_04</vt:lpstr>
      <vt:lpstr>PECsoil_05</vt:lpstr>
      <vt:lpstr>PECsoil_06</vt:lpstr>
      <vt:lpstr>PECsoil_07</vt:lpstr>
      <vt:lpstr>PECsoil_08</vt:lpstr>
      <vt:lpstr>PECsoil_09</vt:lpstr>
      <vt:lpstr>PECsoil_10</vt:lpstr>
      <vt:lpstr>PECsoil_application_number</vt:lpstr>
      <vt:lpstr>PECsoil_density</vt:lpstr>
      <vt:lpstr>PECsoil_depth</vt:lpstr>
      <vt:lpstr>PECsoil_DT50</vt:lpstr>
      <vt:lpstr>PECsoil_interception_01</vt:lpstr>
      <vt:lpstr>PECsoil_interception_02</vt:lpstr>
      <vt:lpstr>PECsoil_interception_03</vt:lpstr>
      <vt:lpstr>PECsoil_interception_04</vt:lpstr>
      <vt:lpstr>PECsoil_interception_05</vt:lpstr>
      <vt:lpstr>PECsoil_interception_06</vt:lpstr>
      <vt:lpstr>PECsoil_interception_07</vt:lpstr>
      <vt:lpstr>PECsoil_interception_08</vt:lpstr>
      <vt:lpstr>PECsoil_interception_09</vt:lpstr>
      <vt:lpstr>PECsoil_interception_10</vt:lpstr>
      <vt:lpstr>PECsoil_Interval_02</vt:lpstr>
      <vt:lpstr>PECsoil_Interval_03</vt:lpstr>
      <vt:lpstr>PECsoil_Interval_04</vt:lpstr>
      <vt:lpstr>PECsoil_Interval_05</vt:lpstr>
      <vt:lpstr>PECsoil_Interval_06</vt:lpstr>
      <vt:lpstr>PECsoil_Interval_07</vt:lpstr>
      <vt:lpstr>PECsoil_Interval_08</vt:lpstr>
      <vt:lpstr>PECsoil_Interval_09</vt:lpstr>
      <vt:lpstr>PECsoil_Interval_10</vt:lpstr>
      <vt:lpstr>PECsoil_Rate_01</vt:lpstr>
      <vt:lpstr>PECsoil_Rate_02</vt:lpstr>
      <vt:lpstr>PECsoil_Rate_03</vt:lpstr>
      <vt:lpstr>PECsoil_Rate_04</vt:lpstr>
      <vt:lpstr>PECsoil_Rate_05</vt:lpstr>
      <vt:lpstr>PECsoil_Rate_06</vt:lpstr>
      <vt:lpstr>PECsoil_Rate_07</vt:lpstr>
      <vt:lpstr>PECsoil_Rate_08</vt:lpstr>
      <vt:lpstr>PECsoil_Rate_09</vt:lpstr>
      <vt:lpstr>PECsoil_Rate_10</vt:lpstr>
      <vt:lpstr>PECsoil_Soil_Loading_01</vt:lpstr>
      <vt:lpstr>PECsoil_Soil_Loading_02</vt:lpstr>
      <vt:lpstr>PECsoil_Soil_Loading_03</vt:lpstr>
      <vt:lpstr>PECsoil_Soil_Loading_04</vt:lpstr>
      <vt:lpstr>PECsoil_Soil_Loading_05</vt:lpstr>
      <vt:lpstr>PECsoil_Soil_Loading_06</vt:lpstr>
      <vt:lpstr>PECsoil_Soil_Loading_07</vt:lpstr>
      <vt:lpstr>PECsoil_Soil_Loading_08</vt:lpstr>
      <vt:lpstr>PECsoil_Soil_Loading_09</vt:lpstr>
      <vt:lpstr>PECsoil_Soil_Loading_10</vt:lpstr>
    </vt:vector>
  </TitlesOfParts>
  <Company>Health and Safety Executive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Claire Anderson (CRD)</dc:creator>
  <cp:lastModifiedBy>Claire Anderson (CRD)</cp:lastModifiedBy>
  <dcterms:created xsi:type="dcterms:W3CDTF">2015-09-07T13:32:37Z</dcterms:created>
  <dcterms:modified xsi:type="dcterms:W3CDTF">2015-10-15T17:39:46Z</dcterms:modified>
</cp:coreProperties>
</file>